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тойка" sheetId="1" r:id="rId1"/>
  </sheets>
  <externalReferences>
    <externalReference r:id="rId4"/>
  </externalReferences>
  <definedNames>
    <definedName name="cnames">'[1]конгресс'!$C$3:$Q$49</definedName>
    <definedName name="cpos">'стойка'!$B$3:$U$50</definedName>
    <definedName name="rnk19">#REF!</definedName>
  </definedNames>
  <calcPr fullCalcOnLoad="1"/>
</workbook>
</file>

<file path=xl/sharedStrings.xml><?xml version="1.0" encoding="utf-8"?>
<sst xmlns="http://schemas.openxmlformats.org/spreadsheetml/2006/main" count="69" uniqueCount="66">
  <si>
    <t>id</t>
  </si>
  <si>
    <t>Σ</t>
  </si>
  <si>
    <t>cngΣ</t>
  </si>
  <si>
    <t>Σ+</t>
  </si>
  <si>
    <t>c</t>
  </si>
  <si>
    <t>sort</t>
  </si>
  <si>
    <t>Стойка</t>
  </si>
  <si>
    <t>записей</t>
  </si>
  <si>
    <t>Азарьева Е.</t>
  </si>
  <si>
    <t>Алексеев А.</t>
  </si>
  <si>
    <t>Бабенко Е.</t>
  </si>
  <si>
    <t>Бекетов Ю.</t>
  </si>
  <si>
    <t>Гаврилов О.</t>
  </si>
  <si>
    <t>Глазов А.</t>
  </si>
  <si>
    <t>Громов В.</t>
  </si>
  <si>
    <t>Журин А.</t>
  </si>
  <si>
    <t>Захаров А.</t>
  </si>
  <si>
    <t>Иванова С.</t>
  </si>
  <si>
    <t>Индинбаум С.</t>
  </si>
  <si>
    <t>Капылова С.</t>
  </si>
  <si>
    <t>Лудинов А.</t>
  </si>
  <si>
    <t>Малиновский M.</t>
  </si>
  <si>
    <t>Малиновский В.</t>
  </si>
  <si>
    <t>Миронов С.</t>
  </si>
  <si>
    <t>Миронова А.</t>
  </si>
  <si>
    <t>Никитин А.</t>
  </si>
  <si>
    <t>Порай-Кошиц А.</t>
  </si>
  <si>
    <t>Прохоренко А.</t>
  </si>
  <si>
    <t>Пугач А.</t>
  </si>
  <si>
    <t>Пушков А.</t>
  </si>
  <si>
    <t>Рыбаков И.</t>
  </si>
  <si>
    <t>Сербин А.</t>
  </si>
  <si>
    <t>Середа Т.</t>
  </si>
  <si>
    <t>Спирин А.</t>
  </si>
  <si>
    <t>Филиппова А.</t>
  </si>
  <si>
    <t>Шалыбков Д.</t>
  </si>
  <si>
    <t>Рыбников А.</t>
  </si>
  <si>
    <t>число записей</t>
  </si>
  <si>
    <t>сумма</t>
  </si>
  <si>
    <t>Малов О.</t>
  </si>
  <si>
    <t>Мусихин А.</t>
  </si>
  <si>
    <t>Кузнецов С.</t>
  </si>
  <si>
    <t>Байдин Е.</t>
  </si>
  <si>
    <t>Плешков В.</t>
  </si>
  <si>
    <t>Гусев В.</t>
  </si>
  <si>
    <t>Σ4/+</t>
  </si>
  <si>
    <t>Серебрякова Г.</t>
  </si>
  <si>
    <t>Канайлов Г.</t>
  </si>
  <si>
    <t>Канайлов А.</t>
  </si>
  <si>
    <t>Зайкова М.</t>
  </si>
  <si>
    <t>Миронова Ю.</t>
  </si>
  <si>
    <t>18 jun</t>
  </si>
  <si>
    <t>2 jul</t>
  </si>
  <si>
    <t>Ковальков И.</t>
  </si>
  <si>
    <t>16 jul</t>
  </si>
  <si>
    <t>6 avg</t>
  </si>
  <si>
    <t>Абрамов Е.</t>
  </si>
  <si>
    <t>Журин Е.</t>
  </si>
  <si>
    <t>20 avg</t>
  </si>
  <si>
    <t>Будаев А.</t>
  </si>
  <si>
    <t>10 sept</t>
  </si>
  <si>
    <t>24 sept</t>
  </si>
  <si>
    <t>8 oct</t>
  </si>
  <si>
    <t>5 nov</t>
  </si>
  <si>
    <t>Черница Б.</t>
  </si>
  <si>
    <t>19 nov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</si>
</sst>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Border="1" applyAlignment="1">
      <alignment horizontal="center" wrapText="1"/>
    </xf>
    <xf numFmtId="0" fontId="3" fillId="0" borderId="13" xfId="0" applyFont="1" applyBorder="1" applyAlignment="1">
      <alignment/>
    </xf>
    <xf numFmtId="16" fontId="2" fillId="33" borderId="14" xfId="0" applyNumberFormat="1" applyFont="1" applyFill="1" applyBorder="1" applyAlignment="1" quotePrefix="1">
      <alignment horizontal="center" vertical="center"/>
    </xf>
    <xf numFmtId="16" fontId="2" fillId="33" borderId="14" xfId="0" applyNumberFormat="1" applyFont="1" applyFill="1" applyBorder="1" applyAlignment="1">
      <alignment horizontal="center" vertical="center"/>
    </xf>
    <xf numFmtId="1" fontId="4" fillId="34" borderId="14" xfId="0" applyNumberFormat="1" applyFont="1" applyFill="1" applyBorder="1" applyAlignment="1">
      <alignment horizontal="center" wrapText="1"/>
    </xf>
    <xf numFmtId="1" fontId="4" fillId="34" borderId="15" xfId="0" applyNumberFormat="1" applyFont="1" applyFill="1" applyBorder="1" applyAlignment="1">
      <alignment horizontal="center" wrapText="1"/>
    </xf>
    <xf numFmtId="1" fontId="4" fillId="34" borderId="0" xfId="0" applyNumberFormat="1" applyFont="1" applyFill="1" applyBorder="1" applyAlignment="1">
      <alignment horizontal="center" wrapText="1"/>
    </xf>
    <xf numFmtId="1" fontId="4" fillId="34" borderId="16" xfId="0" applyNumberFormat="1" applyFont="1" applyFill="1" applyBorder="1" applyAlignment="1">
      <alignment horizontal="center" wrapText="1"/>
    </xf>
    <xf numFmtId="180" fontId="1" fillId="0" borderId="0" xfId="0" applyNumberFormat="1" applyFont="1" applyAlignment="1">
      <alignment horizontal="center"/>
    </xf>
    <xf numFmtId="0" fontId="3" fillId="33" borderId="17" xfId="0" applyFon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" fontId="4" fillId="34" borderId="18" xfId="0" applyNumberFormat="1" applyFont="1" applyFill="1" applyBorder="1" applyAlignment="1">
      <alignment horizontal="center" vertical="top" wrapText="1"/>
    </xf>
    <xf numFmtId="1" fontId="4" fillId="34" borderId="19" xfId="0" applyNumberFormat="1" applyFont="1" applyFill="1" applyBorder="1" applyAlignment="1">
      <alignment horizontal="center" vertical="top" wrapText="1"/>
    </xf>
    <xf numFmtId="1" fontId="4" fillId="34" borderId="20" xfId="0" applyNumberFormat="1" applyFont="1" applyFill="1" applyBorder="1" applyAlignment="1">
      <alignment horizontal="center" vertical="top" wrapText="1"/>
    </xf>
    <xf numFmtId="1" fontId="0" fillId="0" borderId="12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180" fontId="0" fillId="0" borderId="2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180" fontId="0" fillId="0" borderId="22" xfId="0" applyNumberFormat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wrapText="1"/>
    </xf>
    <xf numFmtId="0" fontId="3" fillId="33" borderId="24" xfId="0" applyFont="1" applyFill="1" applyBorder="1" applyAlignment="1">
      <alignment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1" fontId="4" fillId="34" borderId="25" xfId="0" applyNumberFormat="1" applyFont="1" applyFill="1" applyBorder="1" applyAlignment="1">
      <alignment horizontal="center" vertical="top" wrapText="1"/>
    </xf>
    <xf numFmtId="1" fontId="4" fillId="34" borderId="26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33" borderId="27" xfId="0" applyFont="1" applyFill="1" applyBorder="1" applyAlignment="1">
      <alignment/>
    </xf>
    <xf numFmtId="0" fontId="0" fillId="0" borderId="28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Rar$DI39.140\ixic2012.ht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гресс"/>
      <sheetName val="m16x10"/>
      <sheetName val="m16x7"/>
      <sheetName val="b16x7"/>
      <sheetName val="m20x7"/>
      <sheetName val="Sheet1"/>
      <sheetName val="conTotFull"/>
      <sheetName val="prot6a"/>
      <sheetName val="numbers"/>
      <sheetName val="wTot"/>
      <sheetName val="prot3"/>
      <sheetName val="prot4"/>
      <sheetName val="calc"/>
      <sheetName val="prot5"/>
      <sheetName val="p5a"/>
      <sheetName val="b16x10"/>
      <sheetName val="b20x7"/>
      <sheetName val="calc28"/>
    </sheetNames>
    <sheetDataSet>
      <sheetData sheetId="0">
        <row r="3">
          <cell r="C3">
            <v>35</v>
          </cell>
          <cell r="D3" t="str">
            <v>Азарьева Е.</v>
          </cell>
          <cell r="E3">
            <v>67.66</v>
          </cell>
          <cell r="Q3">
            <v>67.66035</v>
          </cell>
        </row>
        <row r="4">
          <cell r="C4">
            <v>7</v>
          </cell>
          <cell r="D4" t="str">
            <v>Алексеев А.</v>
          </cell>
          <cell r="E4">
            <v>110.85</v>
          </cell>
          <cell r="Q4">
            <v>110.85006999999999</v>
          </cell>
        </row>
        <row r="5">
          <cell r="C5">
            <v>9</v>
          </cell>
          <cell r="D5" t="str">
            <v>Астафьева С.</v>
          </cell>
          <cell r="Q5">
            <v>9E-05</v>
          </cell>
        </row>
        <row r="6">
          <cell r="C6">
            <v>19</v>
          </cell>
          <cell r="D6" t="str">
            <v>Бабенко Е.</v>
          </cell>
          <cell r="Q6">
            <v>0.00019</v>
          </cell>
        </row>
        <row r="7">
          <cell r="C7">
            <v>22</v>
          </cell>
          <cell r="D7" t="str">
            <v>Бекетов Ю.</v>
          </cell>
          <cell r="E7">
            <v>20.33</v>
          </cell>
          <cell r="Q7">
            <v>20.330219999999997</v>
          </cell>
        </row>
        <row r="8">
          <cell r="C8">
            <v>21</v>
          </cell>
          <cell r="D8" t="str">
            <v>Гаврилов О.</v>
          </cell>
          <cell r="Q8">
            <v>0.00021</v>
          </cell>
        </row>
        <row r="9">
          <cell r="C9">
            <v>8</v>
          </cell>
          <cell r="D9" t="str">
            <v>Глазов А.</v>
          </cell>
          <cell r="E9">
            <v>9.34</v>
          </cell>
          <cell r="Q9">
            <v>9.34008</v>
          </cell>
        </row>
        <row r="10">
          <cell r="C10">
            <v>34</v>
          </cell>
          <cell r="D10" t="str">
            <v>Горнева В.</v>
          </cell>
          <cell r="Q10">
            <v>0.00034</v>
          </cell>
        </row>
        <row r="11">
          <cell r="C11">
            <v>25</v>
          </cell>
          <cell r="D11" t="str">
            <v>Громов В.</v>
          </cell>
          <cell r="Q11">
            <v>0.00025</v>
          </cell>
        </row>
        <row r="12">
          <cell r="C12">
            <v>28</v>
          </cell>
          <cell r="D12" t="str">
            <v>Журин А.</v>
          </cell>
          <cell r="E12">
            <v>-9.34</v>
          </cell>
          <cell r="Q12">
            <v>-9.33972</v>
          </cell>
        </row>
        <row r="13">
          <cell r="C13">
            <v>6</v>
          </cell>
          <cell r="D13" t="str">
            <v>Захаров А.</v>
          </cell>
          <cell r="Q13">
            <v>6.000000000000001E-05</v>
          </cell>
        </row>
        <row r="14">
          <cell r="C14">
            <v>4</v>
          </cell>
          <cell r="D14" t="str">
            <v>Бубеничек П.</v>
          </cell>
          <cell r="Q14">
            <v>4E-05</v>
          </cell>
        </row>
        <row r="15">
          <cell r="C15">
            <v>24</v>
          </cell>
          <cell r="D15" t="str">
            <v>Зимницкий В.</v>
          </cell>
          <cell r="E15">
            <v>-31</v>
          </cell>
          <cell r="Q15">
            <v>-30.99976</v>
          </cell>
        </row>
        <row r="16">
          <cell r="C16">
            <v>23</v>
          </cell>
          <cell r="D16" t="str">
            <v>Иванова С.</v>
          </cell>
          <cell r="E16">
            <v>20.66</v>
          </cell>
          <cell r="Q16">
            <v>20.66023</v>
          </cell>
        </row>
        <row r="17">
          <cell r="C17">
            <v>37</v>
          </cell>
          <cell r="D17" t="str">
            <v>Индинбаум С.</v>
          </cell>
          <cell r="Q17">
            <v>0.00037000000000000005</v>
          </cell>
        </row>
        <row r="18">
          <cell r="C18">
            <v>16</v>
          </cell>
          <cell r="D18" t="str">
            <v>Капылова С.</v>
          </cell>
          <cell r="E18">
            <v>-40.66</v>
          </cell>
          <cell r="Q18">
            <v>-40.659839999999996</v>
          </cell>
        </row>
        <row r="19">
          <cell r="C19">
            <v>13</v>
          </cell>
          <cell r="D19" t="str">
            <v>Кашевник М.</v>
          </cell>
          <cell r="Q19">
            <v>0.00013000000000000002</v>
          </cell>
        </row>
        <row r="20">
          <cell r="C20">
            <v>40</v>
          </cell>
          <cell r="D20" t="str">
            <v>Ковальков И.</v>
          </cell>
          <cell r="Q20">
            <v>0.0004</v>
          </cell>
        </row>
        <row r="21">
          <cell r="C21">
            <v>18</v>
          </cell>
          <cell r="D21" t="str">
            <v>Лудинов А.</v>
          </cell>
          <cell r="Q21">
            <v>0.00018</v>
          </cell>
        </row>
        <row r="22">
          <cell r="C22">
            <v>29</v>
          </cell>
          <cell r="D22" t="str">
            <v>Малиновский M.</v>
          </cell>
          <cell r="E22">
            <v>5.33</v>
          </cell>
          <cell r="Q22">
            <v>5.33029</v>
          </cell>
        </row>
        <row r="23">
          <cell r="C23">
            <v>39</v>
          </cell>
          <cell r="D23" t="str">
            <v>Малиновский В.</v>
          </cell>
          <cell r="Q23">
            <v>0.00039000000000000005</v>
          </cell>
        </row>
        <row r="24">
          <cell r="C24">
            <v>17</v>
          </cell>
          <cell r="D24" t="str">
            <v>Миронов С.</v>
          </cell>
          <cell r="E24">
            <v>74.96</v>
          </cell>
          <cell r="Q24">
            <v>74.96016999999999</v>
          </cell>
        </row>
        <row r="25">
          <cell r="C25">
            <v>20</v>
          </cell>
          <cell r="D25" t="str">
            <v>Миронова А.</v>
          </cell>
          <cell r="E25">
            <v>22</v>
          </cell>
          <cell r="Q25">
            <v>22.0002</v>
          </cell>
        </row>
        <row r="26">
          <cell r="C26">
            <v>43</v>
          </cell>
          <cell r="D26" t="str">
            <v>Никитин А.</v>
          </cell>
          <cell r="E26">
            <v>-32.67</v>
          </cell>
          <cell r="Q26">
            <v>-32.66957</v>
          </cell>
        </row>
        <row r="27">
          <cell r="C27">
            <v>27</v>
          </cell>
          <cell r="D27" t="str">
            <v>Пертенава Е.</v>
          </cell>
          <cell r="Q27">
            <v>0.00027</v>
          </cell>
        </row>
        <row r="28">
          <cell r="C28">
            <v>36</v>
          </cell>
          <cell r="D28" t="str">
            <v>Порай-Кошиц А.</v>
          </cell>
          <cell r="E28">
            <v>-29.65</v>
          </cell>
          <cell r="Q28">
            <v>-29.649639999999998</v>
          </cell>
        </row>
        <row r="29">
          <cell r="C29">
            <v>41</v>
          </cell>
          <cell r="D29" t="str">
            <v>Прохоренко А.</v>
          </cell>
          <cell r="Q29">
            <v>0.00041000000000000005</v>
          </cell>
        </row>
        <row r="30">
          <cell r="C30">
            <v>32</v>
          </cell>
          <cell r="D30" t="str">
            <v>Пугач А.</v>
          </cell>
          <cell r="Q30">
            <v>0.00032</v>
          </cell>
        </row>
        <row r="31">
          <cell r="C31">
            <v>12</v>
          </cell>
          <cell r="D31" t="str">
            <v>Пушков А.</v>
          </cell>
          <cell r="Q31">
            <v>0.00012000000000000002</v>
          </cell>
        </row>
        <row r="32">
          <cell r="C32">
            <v>15</v>
          </cell>
          <cell r="D32" t="str">
            <v>Пушкова Е.</v>
          </cell>
          <cell r="Q32">
            <v>0.00015000000000000001</v>
          </cell>
        </row>
        <row r="33">
          <cell r="C33">
            <v>33</v>
          </cell>
          <cell r="D33" t="str">
            <v>Раева Н.</v>
          </cell>
          <cell r="E33">
            <v>-12.01</v>
          </cell>
          <cell r="Q33">
            <v>-12.00967</v>
          </cell>
        </row>
        <row r="34">
          <cell r="C34">
            <v>5</v>
          </cell>
          <cell r="D34" t="str">
            <v>Рыбаков И.</v>
          </cell>
          <cell r="Q34">
            <v>5E-05</v>
          </cell>
        </row>
        <row r="35">
          <cell r="C35">
            <v>1</v>
          </cell>
          <cell r="D35" t="str">
            <v>Сафронников Д.</v>
          </cell>
          <cell r="Q35">
            <v>1E-05</v>
          </cell>
        </row>
        <row r="36">
          <cell r="C36">
            <v>30</v>
          </cell>
          <cell r="D36" t="str">
            <v>Сербин А.</v>
          </cell>
          <cell r="E36">
            <v>-9.67</v>
          </cell>
          <cell r="Q36">
            <v>-9.6697</v>
          </cell>
        </row>
        <row r="37">
          <cell r="C37">
            <v>14</v>
          </cell>
          <cell r="D37" t="str">
            <v>Серебрякова Г.</v>
          </cell>
          <cell r="Q37">
            <v>0.00014000000000000001</v>
          </cell>
        </row>
        <row r="38">
          <cell r="C38">
            <v>31</v>
          </cell>
          <cell r="D38" t="str">
            <v>Середа Т.</v>
          </cell>
          <cell r="Q38">
            <v>0.00031</v>
          </cell>
        </row>
        <row r="39">
          <cell r="C39">
            <v>11</v>
          </cell>
          <cell r="D39" t="str">
            <v>Соколова В.</v>
          </cell>
          <cell r="Q39">
            <v>0.00011</v>
          </cell>
        </row>
        <row r="40">
          <cell r="C40">
            <v>2</v>
          </cell>
          <cell r="D40" t="str">
            <v>Спирин А.</v>
          </cell>
          <cell r="E40">
            <v>0.33</v>
          </cell>
          <cell r="Q40">
            <v>0.33002000000000004</v>
          </cell>
        </row>
        <row r="41">
          <cell r="C41">
            <v>38</v>
          </cell>
          <cell r="D41" t="str">
            <v>Степанов А.</v>
          </cell>
          <cell r="Q41">
            <v>0.00038</v>
          </cell>
        </row>
        <row r="42">
          <cell r="C42">
            <v>10</v>
          </cell>
          <cell r="D42" t="str">
            <v>Филиппова А.</v>
          </cell>
          <cell r="E42">
            <v>-4.36</v>
          </cell>
          <cell r="Q42">
            <v>-4.3599000000000006</v>
          </cell>
        </row>
        <row r="43">
          <cell r="C43">
            <v>26</v>
          </cell>
          <cell r="D43" t="str">
            <v>Хакимов А.</v>
          </cell>
          <cell r="Q43">
            <v>0.00026000000000000003</v>
          </cell>
        </row>
        <row r="44">
          <cell r="C44">
            <v>3</v>
          </cell>
          <cell r="D44" t="str">
            <v>Шалыбков Д.</v>
          </cell>
          <cell r="E44">
            <v>-21.32</v>
          </cell>
          <cell r="Q44">
            <v>-21.31997</v>
          </cell>
        </row>
        <row r="45">
          <cell r="C45">
            <v>44</v>
          </cell>
          <cell r="D45" t="str">
            <v>Малов О.</v>
          </cell>
          <cell r="Q45">
            <v>0.00044</v>
          </cell>
        </row>
        <row r="46">
          <cell r="C46">
            <v>45</v>
          </cell>
          <cell r="D46" t="str">
            <v>Рыбников А.</v>
          </cell>
          <cell r="E46">
            <v>58</v>
          </cell>
          <cell r="Q46">
            <v>58.00045</v>
          </cell>
        </row>
        <row r="47">
          <cell r="C47">
            <v>41</v>
          </cell>
          <cell r="D47" t="str">
            <v>число записей</v>
          </cell>
          <cell r="E47">
            <v>19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C48">
            <v>42</v>
          </cell>
          <cell r="D48" t="str">
            <v>сумма</v>
          </cell>
          <cell r="E48">
            <v>198.78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57421875" style="0" customWidth="1"/>
    <col min="2" max="2" width="4.7109375" style="0" customWidth="1"/>
    <col min="3" max="3" width="6.00390625" style="0" customWidth="1"/>
    <col min="4" max="4" width="17.7109375" style="0" customWidth="1"/>
    <col min="5" max="5" width="7.421875" style="0" customWidth="1"/>
    <col min="6" max="6" width="6.7109375" style="0" customWidth="1"/>
    <col min="7" max="7" width="5.8515625" style="0" customWidth="1"/>
    <col min="8" max="8" width="6.00390625" style="0" customWidth="1"/>
    <col min="9" max="9" width="6.421875" style="0" customWidth="1"/>
    <col min="10" max="10" width="6.57421875" style="0" customWidth="1"/>
    <col min="11" max="11" width="6.00390625" style="0" customWidth="1"/>
    <col min="12" max="12" width="5.7109375" style="0" customWidth="1"/>
    <col min="13" max="13" width="6.8515625" style="0" customWidth="1"/>
    <col min="14" max="14" width="5.8515625" style="0" customWidth="1"/>
    <col min="15" max="16" width="0.42578125" style="0" customWidth="1"/>
    <col min="17" max="17" width="6.421875" style="0" customWidth="1"/>
    <col min="18" max="18" width="5.421875" style="0" customWidth="1"/>
    <col min="19" max="19" width="5.7109375" style="0" customWidth="1"/>
    <col min="20" max="20" width="6.00390625" style="0" customWidth="1"/>
    <col min="21" max="21" width="5.57421875" style="0" customWidth="1"/>
    <col min="22" max="22" width="0.85546875" style="0" customWidth="1"/>
    <col min="23" max="23" width="3.140625" style="0" customWidth="1"/>
    <col min="24" max="24" width="14.28125" style="0" customWidth="1"/>
    <col min="25" max="25" width="7.57421875" style="0" customWidth="1"/>
    <col min="26" max="26" width="7.140625" style="0" customWidth="1"/>
    <col min="27" max="27" width="7.00390625" style="0" customWidth="1"/>
    <col min="28" max="28" width="7.28125" style="0" customWidth="1"/>
  </cols>
  <sheetData>
    <row r="1" spans="3:28" ht="15">
      <c r="C1" s="4"/>
      <c r="D1" s="6"/>
      <c r="Q1" s="7"/>
      <c r="R1" s="7"/>
      <c r="S1" s="7"/>
      <c r="T1" s="7"/>
      <c r="U1" s="7"/>
      <c r="AA1" s="8"/>
      <c r="AB1" s="9"/>
    </row>
    <row r="2" spans="1:28" ht="15">
      <c r="A2" s="2"/>
      <c r="B2" s="10"/>
      <c r="C2" s="11" t="s">
        <v>0</v>
      </c>
      <c r="D2" s="12"/>
      <c r="E2" s="14" t="s">
        <v>51</v>
      </c>
      <c r="F2" s="14" t="s">
        <v>52</v>
      </c>
      <c r="G2" s="14" t="s">
        <v>54</v>
      </c>
      <c r="H2" s="14" t="s">
        <v>55</v>
      </c>
      <c r="I2" s="14" t="s">
        <v>58</v>
      </c>
      <c r="J2" s="14" t="s">
        <v>60</v>
      </c>
      <c r="K2" s="14" t="s">
        <v>61</v>
      </c>
      <c r="L2" s="14" t="s">
        <v>62</v>
      </c>
      <c r="M2" s="14" t="s">
        <v>63</v>
      </c>
      <c r="N2" s="14" t="s">
        <v>65</v>
      </c>
      <c r="O2" s="13"/>
      <c r="P2" s="13"/>
      <c r="Q2" s="15" t="s">
        <v>1</v>
      </c>
      <c r="R2" s="15" t="s">
        <v>2</v>
      </c>
      <c r="S2" s="16" t="s">
        <v>3</v>
      </c>
      <c r="T2" s="17" t="s">
        <v>4</v>
      </c>
      <c r="U2" s="18" t="s">
        <v>45</v>
      </c>
      <c r="V2" s="17" t="s">
        <v>5</v>
      </c>
      <c r="X2" s="1" t="s">
        <v>6</v>
      </c>
      <c r="Y2" s="1" t="s">
        <v>7</v>
      </c>
      <c r="Z2" s="19" t="s">
        <v>2</v>
      </c>
      <c r="AA2" s="19" t="s">
        <v>45</v>
      </c>
      <c r="AB2" s="19" t="s">
        <v>1</v>
      </c>
    </row>
    <row r="3" spans="1:28" ht="15">
      <c r="A3" s="3">
        <v>1</v>
      </c>
      <c r="B3" s="4">
        <f>RANK(U3,U$3:U$47)</f>
        <v>25</v>
      </c>
      <c r="C3" s="5">
        <v>35</v>
      </c>
      <c r="D3" s="20" t="s">
        <v>8</v>
      </c>
      <c r="E3" s="21"/>
      <c r="F3" s="21"/>
      <c r="G3" s="21"/>
      <c r="H3" s="21"/>
      <c r="I3" s="21"/>
      <c r="J3" s="21"/>
      <c r="K3" s="21">
        <v>8</v>
      </c>
      <c r="L3" s="21"/>
      <c r="M3" s="22"/>
      <c r="N3" s="22"/>
      <c r="O3" s="22"/>
      <c r="P3" s="22"/>
      <c r="Q3" s="23">
        <f>SUM(E3:P3)+C3*0.00001</f>
        <v>8.00035</v>
      </c>
      <c r="R3" s="23">
        <f>S3*0.00001+IF(COUNT(E3:P3)&gt;4,MAX(E3:P3)+LARGE(E3:P3,2)+LARGE(E3:P3,3)+LARGE(E3:P3,4)+LARGE(E3:P3,5))</f>
        <v>8.00035E-05</v>
      </c>
      <c r="S3" s="24">
        <f>SUMIF(E3:P3,"&gt;0")+C3*0.00001</f>
        <v>8.00035</v>
      </c>
      <c r="T3" s="25">
        <f>COUNT(E3:P3)</f>
        <v>1</v>
      </c>
      <c r="U3" s="25">
        <f>S3*0.00001+IF(T3&gt;3,MAX(E3:P3)+LARGE(E3:P3,2)+LARGE(E3:P3,3)+LARGE(E3:P3,4),IF(T3=0,-100,S3))</f>
        <v>8.0004300035</v>
      </c>
      <c r="V3">
        <f>IF(COUNT(E3:P3)&gt;4,1000+R3,IF(S3&gt;0.5,S3,Q3))</f>
        <v>8.00035</v>
      </c>
      <c r="X3" s="2" t="str">
        <f aca="true" t="shared" si="0" ref="X3:X24">VLOOKUP(A3,cpos,3,0)</f>
        <v>Шалыбков Д.</v>
      </c>
      <c r="Y3" s="26">
        <f>VLOOKUP(A3,cpos,19,0)</f>
        <v>8</v>
      </c>
      <c r="Z3" s="45">
        <f aca="true" t="shared" si="1" ref="Z3:Z24">VLOOKUP(A3,cpos,17,0)</f>
        <v>186.5019550003</v>
      </c>
      <c r="AA3" s="27">
        <f aca="true" t="shared" si="2" ref="AA3:AA24">VLOOKUP(A3,cpos,20,0)</f>
        <v>156.5019550003</v>
      </c>
      <c r="AB3" s="28">
        <f aca="true" t="shared" si="3" ref="AB3:AB24">VLOOKUP(A3,cpos,16,0)</f>
        <v>158.83003</v>
      </c>
    </row>
    <row r="4" spans="1:28" ht="15">
      <c r="A4" s="3">
        <v>2</v>
      </c>
      <c r="B4" s="4">
        <f>RANK(U4,U$3:U$47)</f>
        <v>11</v>
      </c>
      <c r="C4" s="5">
        <v>7</v>
      </c>
      <c r="D4" s="20" t="s">
        <v>9</v>
      </c>
      <c r="E4" s="21">
        <v>-20</v>
      </c>
      <c r="F4" s="21">
        <v>-2.67</v>
      </c>
      <c r="G4" s="21">
        <v>6</v>
      </c>
      <c r="H4" s="21">
        <v>-38.5</v>
      </c>
      <c r="I4" s="21">
        <v>34.5</v>
      </c>
      <c r="J4" s="21">
        <v>-22.5</v>
      </c>
      <c r="K4" s="21">
        <v>-4.67</v>
      </c>
      <c r="L4" s="21">
        <v>8</v>
      </c>
      <c r="M4" s="22">
        <v>11.33</v>
      </c>
      <c r="N4" s="22"/>
      <c r="O4" s="22"/>
      <c r="P4" s="22"/>
      <c r="Q4" s="23">
        <f>SUM(E4:P4)+C4*0.00001</f>
        <v>-28.509930000000004</v>
      </c>
      <c r="R4" s="23">
        <f>S4*0.00001+IF(COUNT(E4:P4)&gt;4,MAX(E4:P4)+LARGE(E4:P4,2)+LARGE(E4:P4,3)+LARGE(E4:P4,4)+LARGE(E4:P4,5))</f>
        <v>57.160598300699995</v>
      </c>
      <c r="S4" s="24">
        <f>SUMIF(E4:P4,"&gt;0")+C4*0.00001</f>
        <v>59.83007</v>
      </c>
      <c r="T4" s="25">
        <f>COUNT(E4:P4)</f>
        <v>9</v>
      </c>
      <c r="U4" s="25">
        <f>S4*0.00001+IF(T4&gt;3,MAX(E4:P4)+LARGE(E4:P4,2)+LARGE(E4:P4,3)+LARGE(E4:P4,4),IF(T4=0,-100,S4))</f>
        <v>59.8305983007</v>
      </c>
      <c r="V4">
        <f>IF(COUNT(E4:P4)&gt;4,1000+R4,IF(S4&gt;0.5,S4,Q4))</f>
        <v>1057.1605983007</v>
      </c>
      <c r="X4" s="3" t="str">
        <f t="shared" si="0"/>
        <v>Рыбаков И.</v>
      </c>
      <c r="Y4" s="29">
        <f aca="true" t="shared" si="4" ref="Y3:Y24">VLOOKUP(A4,cpos,19,0)</f>
        <v>10</v>
      </c>
      <c r="Z4" s="46">
        <f t="shared" si="1"/>
        <v>124.0012533005</v>
      </c>
      <c r="AA4" s="30">
        <f t="shared" si="2"/>
        <v>122.0012533005</v>
      </c>
      <c r="AB4" s="31">
        <f t="shared" si="3"/>
        <v>59.67005</v>
      </c>
    </row>
    <row r="5" spans="1:28" ht="15">
      <c r="A5" s="3">
        <v>3</v>
      </c>
      <c r="B5" s="4">
        <f>RANK(U5,U$3:U$47)</f>
        <v>16</v>
      </c>
      <c r="C5" s="5">
        <v>9</v>
      </c>
      <c r="D5" s="20" t="s">
        <v>49</v>
      </c>
      <c r="E5" s="21">
        <v>27.67</v>
      </c>
      <c r="F5" s="21">
        <v>1</v>
      </c>
      <c r="G5" s="21"/>
      <c r="H5" s="21"/>
      <c r="I5" s="21"/>
      <c r="J5" s="21"/>
      <c r="K5" s="21">
        <v>-13.67</v>
      </c>
      <c r="L5" s="21"/>
      <c r="M5" s="32"/>
      <c r="N5" s="32"/>
      <c r="O5" s="32"/>
      <c r="P5" s="22"/>
      <c r="Q5" s="23">
        <f>SUM(E5:P5)+C5*0.00001</f>
        <v>15.000090000000002</v>
      </c>
      <c r="R5" s="23">
        <f>S5*0.00001+IF(COUNT(E5:P5)&gt;4,MAX(E5:P5)+LARGE(E5:P5,2)+LARGE(E5:P5,3)+LARGE(E5:P5,4)+LARGE(E5:P5,5))</f>
        <v>0.00028670090000000007</v>
      </c>
      <c r="S5" s="24">
        <f>SUMIF(E5:P5,"&gt;0")+C5*0.00001</f>
        <v>28.670090000000002</v>
      </c>
      <c r="T5" s="25">
        <f>COUNT(E5:P5)</f>
        <v>3</v>
      </c>
      <c r="U5" s="25">
        <f>S5*0.00001+IF(T5&gt;3,MAX(E5:P5)+LARGE(E5:P5,2)+LARGE(E5:P5,3)+LARGE(E5:P5,4),IF(T5=0,-100,S5))</f>
        <v>28.6703767009</v>
      </c>
      <c r="V5">
        <f>IF(COUNT(E5:P5)&gt;4,1000+R5,IF(S5&gt;0.5,S5,Q5))</f>
        <v>28.670090000000002</v>
      </c>
      <c r="X5" s="3" t="str">
        <f t="shared" si="0"/>
        <v>Глазов А.</v>
      </c>
      <c r="Y5" s="29">
        <f t="shared" si="4"/>
        <v>9</v>
      </c>
      <c r="Z5" s="46">
        <f t="shared" si="1"/>
        <v>114.17114670080001</v>
      </c>
      <c r="AA5" s="30">
        <f t="shared" si="2"/>
        <v>113.17114670080001</v>
      </c>
      <c r="AB5" s="31">
        <f t="shared" si="3"/>
        <v>88.17008</v>
      </c>
    </row>
    <row r="6" spans="1:28" ht="15">
      <c r="A6" s="3">
        <v>4</v>
      </c>
      <c r="B6" s="4">
        <f>RANK(U6,U$3:U$47)</f>
        <v>23</v>
      </c>
      <c r="C6" s="5">
        <v>19</v>
      </c>
      <c r="D6" s="20" t="s">
        <v>10</v>
      </c>
      <c r="E6" s="21"/>
      <c r="F6" s="21"/>
      <c r="G6" s="21"/>
      <c r="H6" s="21"/>
      <c r="I6" s="21"/>
      <c r="J6" s="21"/>
      <c r="K6" s="21"/>
      <c r="L6" s="21"/>
      <c r="M6" s="22">
        <v>14.33</v>
      </c>
      <c r="N6" s="22"/>
      <c r="O6" s="22"/>
      <c r="P6" s="22"/>
      <c r="Q6" s="23">
        <f>SUM(E6:P6)+C6*0.00001</f>
        <v>14.33019</v>
      </c>
      <c r="R6" s="23">
        <f>S6*0.00001+IF(COUNT(E6:P6)&gt;4,MAX(E6:P6)+LARGE(E6:P6,2)+LARGE(E6:P6,3)+LARGE(E6:P6,4)+LARGE(E6:P6,5))</f>
        <v>0.0001433019</v>
      </c>
      <c r="S6" s="24">
        <f>SUMIF(E6:P6,"&gt;0")+C6*0.00001</f>
        <v>14.33019</v>
      </c>
      <c r="T6" s="25">
        <f>COUNT(E6:P6)</f>
        <v>1</v>
      </c>
      <c r="U6" s="25">
        <f>S6*0.00001+IF(T6&gt;3,MAX(E6:P6)+LARGE(E6:P6,2)+LARGE(E6:P6,3)+LARGE(E6:P6,4),IF(T6=0,-100,S6))</f>
        <v>14.3303333019</v>
      </c>
      <c r="V6">
        <f>IF(COUNT(E6:P6)&gt;4,1000+R6,IF(S6&gt;0.5,S6,Q6))</f>
        <v>14.33019</v>
      </c>
      <c r="X6" s="3" t="str">
        <f t="shared" si="0"/>
        <v>Малиновский В.</v>
      </c>
      <c r="Y6" s="29">
        <f t="shared" si="4"/>
        <v>4</v>
      </c>
      <c r="Z6" s="30">
        <f t="shared" si="1"/>
        <v>0.0012967039000000003</v>
      </c>
      <c r="AA6" s="30">
        <f t="shared" si="2"/>
        <v>110.67129670390001</v>
      </c>
      <c r="AB6" s="31">
        <f t="shared" si="3"/>
        <v>110.67039</v>
      </c>
    </row>
    <row r="7" spans="1:28" ht="15">
      <c r="A7" s="3">
        <v>5</v>
      </c>
      <c r="B7" s="4">
        <f>RANK(U7,U$3:U$47)</f>
        <v>41</v>
      </c>
      <c r="C7" s="5">
        <v>22</v>
      </c>
      <c r="D7" s="20" t="s">
        <v>11</v>
      </c>
      <c r="E7" s="21"/>
      <c r="F7" s="21"/>
      <c r="G7" s="21"/>
      <c r="H7" s="21"/>
      <c r="I7" s="21"/>
      <c r="J7" s="21"/>
      <c r="K7" s="21"/>
      <c r="L7" s="21"/>
      <c r="M7" s="22"/>
      <c r="N7" s="22"/>
      <c r="O7" s="22"/>
      <c r="P7" s="22"/>
      <c r="Q7" s="23">
        <f>SUM(E7:P7)+C7*0.00001</f>
        <v>0.00022</v>
      </c>
      <c r="R7" s="23">
        <f>S7*0.00001+IF(COUNT(E7:P7)&gt;4,MAX(E7:P7)+LARGE(E7:P7,2)+LARGE(E7:P7,3)+LARGE(E7:P7,4)+LARGE(E7:P7,5))</f>
        <v>2.2000000000000003E-09</v>
      </c>
      <c r="S7" s="24">
        <f>SUMIF(E7:P7,"&gt;0")+C7*0.00001</f>
        <v>0.00022</v>
      </c>
      <c r="T7" s="25">
        <f>COUNT(E7:P7)</f>
        <v>0</v>
      </c>
      <c r="U7" s="25">
        <f>S7*0.00001+IF(T7&gt;3,MAX(E7:P7)+LARGE(E7:P7,2)+LARGE(E7:P7,3)+LARGE(E7:P7,4),IF(T7=0,-100,S7))</f>
        <v>-99.9999999978</v>
      </c>
      <c r="V7">
        <f>IF(COUNT(E7:P7)&gt;4,1000+R7,IF(S7&gt;0.5,S7,Q7))</f>
        <v>0.00022</v>
      </c>
      <c r="X7" s="3" t="str">
        <f t="shared" si="0"/>
        <v>Никитин А.</v>
      </c>
      <c r="Y7" s="29">
        <f t="shared" si="4"/>
        <v>6</v>
      </c>
      <c r="Z7" s="46">
        <f t="shared" si="1"/>
        <v>106.0010600043</v>
      </c>
      <c r="AA7" s="30">
        <f t="shared" si="2"/>
        <v>106.0010600043</v>
      </c>
      <c r="AB7" s="31">
        <f t="shared" si="3"/>
        <v>96.67043</v>
      </c>
    </row>
    <row r="8" spans="1:28" ht="15">
      <c r="A8" s="3">
        <v>6</v>
      </c>
      <c r="B8" s="4">
        <f>RANK(U8,U$3:U$47)</f>
        <v>42</v>
      </c>
      <c r="C8" s="5">
        <v>21</v>
      </c>
      <c r="D8" s="20" t="s">
        <v>12</v>
      </c>
      <c r="E8" s="21"/>
      <c r="F8" s="21"/>
      <c r="G8" s="21"/>
      <c r="H8" s="21"/>
      <c r="I8" s="21"/>
      <c r="J8" s="21"/>
      <c r="K8" s="21"/>
      <c r="L8" s="21"/>
      <c r="M8" s="22"/>
      <c r="N8" s="22"/>
      <c r="O8" s="22"/>
      <c r="P8" s="22"/>
      <c r="Q8" s="23">
        <f>SUM(E8:P8)+C8*0.00001</f>
        <v>0.00021</v>
      </c>
      <c r="R8" s="23">
        <f>S8*0.00001+IF(COUNT(E8:P8)&gt;4,MAX(E8:P8)+LARGE(E8:P8,2)+LARGE(E8:P8,3)+LARGE(E8:P8,4)+LARGE(E8:P8,5))</f>
        <v>2.1E-09</v>
      </c>
      <c r="S8" s="24">
        <f>SUMIF(E8:P8,"&gt;0")+C8*0.00001</f>
        <v>0.00021</v>
      </c>
      <c r="T8" s="25">
        <f>COUNT(E8:P8)</f>
        <v>0</v>
      </c>
      <c r="U8" s="25">
        <f>S8*0.00001+IF(T8&gt;3,MAX(E8:P8)+LARGE(E8:P8,2)+LARGE(E8:P8,3)+LARGE(E8:P8,4),IF(T8=0,-100,S8))</f>
        <v>-99.9999999979</v>
      </c>
      <c r="V8">
        <f>IF(COUNT(E8:P8)&gt;4,1000+R8,IF(S8&gt;0.5,S8,Q8))</f>
        <v>0.00021</v>
      </c>
      <c r="X8" s="3" t="str">
        <f t="shared" si="0"/>
        <v>Миронова Ю.</v>
      </c>
      <c r="Y8" s="29">
        <f t="shared" si="4"/>
        <v>4</v>
      </c>
      <c r="Z8" s="30">
        <f t="shared" si="1"/>
        <v>0.0011667026000000001</v>
      </c>
      <c r="AA8" s="30">
        <f t="shared" si="2"/>
        <v>101.6711667026</v>
      </c>
      <c r="AB8" s="31">
        <f t="shared" si="3"/>
        <v>101.67026</v>
      </c>
    </row>
    <row r="9" spans="1:28" ht="15">
      <c r="A9" s="3">
        <v>7</v>
      </c>
      <c r="B9" s="4">
        <f>RANK(U9,U$3:U$47)</f>
        <v>3</v>
      </c>
      <c r="C9" s="5">
        <v>8</v>
      </c>
      <c r="D9" s="20" t="s">
        <v>13</v>
      </c>
      <c r="E9" s="21">
        <v>27.67</v>
      </c>
      <c r="F9" s="21">
        <v>-12</v>
      </c>
      <c r="G9" s="21">
        <v>-7.5</v>
      </c>
      <c r="H9" s="21"/>
      <c r="I9" s="21">
        <v>7</v>
      </c>
      <c r="J9" s="21">
        <v>31.5</v>
      </c>
      <c r="K9" s="21">
        <v>1</v>
      </c>
      <c r="L9" s="21">
        <v>47</v>
      </c>
      <c r="M9" s="22">
        <v>-7</v>
      </c>
      <c r="N9" s="22">
        <v>0.5</v>
      </c>
      <c r="O9" s="22"/>
      <c r="P9" s="22"/>
      <c r="Q9" s="23">
        <f>SUM(E9:P9)+C9*0.00001</f>
        <v>88.17008</v>
      </c>
      <c r="R9" s="23">
        <f>S9*0.00001+IF(COUNT(E9:P9)&gt;4,MAX(E9:P9)+LARGE(E9:P9,2)+LARGE(E9:P9,3)+LARGE(E9:P9,4)+LARGE(E9:P9,5))</f>
        <v>114.17114670080001</v>
      </c>
      <c r="S9" s="24">
        <f>SUMIF(E9:P9,"&gt;0")+C9*0.00001</f>
        <v>114.67008</v>
      </c>
      <c r="T9" s="25">
        <f>COUNT(E9:P9)</f>
        <v>9</v>
      </c>
      <c r="U9" s="25">
        <f>S9*0.00001+IF(T9&gt;3,MAX(E9:P9)+LARGE(E9:P9,2)+LARGE(E9:P9,3)+LARGE(E9:P9,4),IF(T9=0,-100,S9))</f>
        <v>113.17114670080001</v>
      </c>
      <c r="V9">
        <f>IF(COUNT(E9:P9)&gt;4,1000+R9,IF(S9&gt;0.5,S9,Q9))</f>
        <v>1114.1711467008</v>
      </c>
      <c r="X9" s="3" t="str">
        <f t="shared" si="0"/>
        <v>Байдин Е.</v>
      </c>
      <c r="Y9" s="29">
        <f t="shared" si="4"/>
        <v>9</v>
      </c>
      <c r="Z9" s="46">
        <f t="shared" si="1"/>
        <v>97.5009750038</v>
      </c>
      <c r="AA9" s="30">
        <f t="shared" si="2"/>
        <v>92.83097500379999</v>
      </c>
      <c r="AB9" s="31">
        <f t="shared" si="3"/>
        <v>48.33038</v>
      </c>
    </row>
    <row r="10" spans="1:28" ht="15">
      <c r="A10" s="3">
        <v>8</v>
      </c>
      <c r="B10" s="4">
        <f>RANK(U10,U$3:U$47)</f>
        <v>26</v>
      </c>
      <c r="C10" s="5">
        <v>34</v>
      </c>
      <c r="D10" s="20" t="s">
        <v>59</v>
      </c>
      <c r="E10" s="21"/>
      <c r="F10" s="21"/>
      <c r="G10" s="21"/>
      <c r="H10" s="21"/>
      <c r="I10" s="21">
        <v>4</v>
      </c>
      <c r="J10" s="21"/>
      <c r="K10" s="21"/>
      <c r="L10" s="21"/>
      <c r="M10" s="22"/>
      <c r="N10" s="22"/>
      <c r="O10" s="22"/>
      <c r="P10" s="22"/>
      <c r="Q10" s="23">
        <f>SUM(E10:P10)+C10*0.00001</f>
        <v>4.00034</v>
      </c>
      <c r="R10" s="23">
        <f>S10*0.00001+IF(COUNT(E10:P10)&gt;4,MAX(E10:P10)+LARGE(E10:P10,2)+LARGE(E10:P10,3)+LARGE(E10:P10,4)+LARGE(E10:P10,5))</f>
        <v>4.00034E-05</v>
      </c>
      <c r="S10" s="24">
        <f>SUMIF(E10:P10,"&gt;0")+C10*0.00001</f>
        <v>4.00034</v>
      </c>
      <c r="T10" s="25">
        <f>COUNT(E10:P10)</f>
        <v>1</v>
      </c>
      <c r="U10" s="25">
        <f>S10*0.00001+IF(T10&gt;3,MAX(E10:P10)+LARGE(E10:P10,2)+LARGE(E10:P10,3)+LARGE(E10:P10,4),IF(T10=0,-100,S10))</f>
        <v>4.000380003399999</v>
      </c>
      <c r="V10">
        <f>IF(COUNT(E10:P10)&gt;4,1000+R10,IF(S10&gt;0.5,S10,Q10))</f>
        <v>4.00034</v>
      </c>
      <c r="X10" s="3" t="str">
        <f t="shared" si="0"/>
        <v>Миронова А.</v>
      </c>
      <c r="Y10" s="29">
        <f t="shared" si="4"/>
        <v>4</v>
      </c>
      <c r="Z10" s="30">
        <f t="shared" si="1"/>
        <v>0.0007067020000000001</v>
      </c>
      <c r="AA10" s="30">
        <f t="shared" si="2"/>
        <v>70.670706702</v>
      </c>
      <c r="AB10" s="31">
        <f t="shared" si="3"/>
        <v>70.67020000000001</v>
      </c>
    </row>
    <row r="11" spans="1:28" ht="15">
      <c r="A11" s="3">
        <v>9</v>
      </c>
      <c r="B11" s="4">
        <f>RANK(U11,U$3:U$47)</f>
        <v>18</v>
      </c>
      <c r="C11" s="5">
        <v>25</v>
      </c>
      <c r="D11" s="20" t="s">
        <v>14</v>
      </c>
      <c r="E11" s="21">
        <v>20</v>
      </c>
      <c r="F11" s="21">
        <v>-10.33</v>
      </c>
      <c r="G11" s="21"/>
      <c r="H11" s="21">
        <v>6</v>
      </c>
      <c r="I11" s="21">
        <v>-82.5</v>
      </c>
      <c r="J11" s="21"/>
      <c r="K11" s="21"/>
      <c r="L11" s="21"/>
      <c r="M11" s="22">
        <v>8.33</v>
      </c>
      <c r="N11" s="22"/>
      <c r="O11" s="22"/>
      <c r="P11" s="22"/>
      <c r="Q11" s="23">
        <f>SUM(E11:P11)+C11*0.00001</f>
        <v>-58.49975</v>
      </c>
      <c r="R11" s="23">
        <f>S11*0.00001+IF(COUNT(E11:P11)&gt;4,MAX(E11:P11)+LARGE(E11:P11,2)+LARGE(E11:P11,3)+LARGE(E11:P11,4)+LARGE(E11:P11,5))</f>
        <v>-58.4996566975</v>
      </c>
      <c r="S11" s="24">
        <f>SUMIF(E11:P11,"&gt;0")+C11*0.00001</f>
        <v>34.33025</v>
      </c>
      <c r="T11" s="25">
        <f>COUNT(E11:P11)</f>
        <v>5</v>
      </c>
      <c r="U11" s="25">
        <f>S11*0.00001+IF(T11&gt;3,MAX(E11:P11)+LARGE(E11:P11,2)+LARGE(E11:P11,3)+LARGE(E11:P11,4),IF(T11=0,-100,S11))</f>
        <v>24.0003433025</v>
      </c>
      <c r="V11">
        <f>IF(COUNT(E11:P11)&gt;4,1000+R11,IF(S11&gt;0.5,S11,Q11))</f>
        <v>941.5003433025</v>
      </c>
      <c r="X11" s="3" t="str">
        <f t="shared" si="0"/>
        <v>Миронов С.</v>
      </c>
      <c r="Y11" s="29">
        <f t="shared" si="4"/>
        <v>5</v>
      </c>
      <c r="Z11" s="46">
        <f t="shared" si="1"/>
        <v>35.3407834017</v>
      </c>
      <c r="AA11" s="30">
        <f t="shared" si="2"/>
        <v>62.3407834017</v>
      </c>
      <c r="AB11" s="31">
        <f t="shared" si="3"/>
        <v>35.34017</v>
      </c>
    </row>
    <row r="12" spans="1:28" ht="15">
      <c r="A12" s="3">
        <v>10</v>
      </c>
      <c r="B12" s="4">
        <f>RANK(U12,U$3:U$47)</f>
        <v>12</v>
      </c>
      <c r="C12" s="5">
        <v>28</v>
      </c>
      <c r="D12" s="20" t="s">
        <v>15</v>
      </c>
      <c r="E12" s="21">
        <v>-19.33</v>
      </c>
      <c r="F12" s="21"/>
      <c r="G12" s="21">
        <v>49.5</v>
      </c>
      <c r="H12" s="21">
        <v>-1</v>
      </c>
      <c r="I12" s="21"/>
      <c r="J12" s="21">
        <v>3.5</v>
      </c>
      <c r="K12" s="21">
        <v>-28.33</v>
      </c>
      <c r="L12" s="21">
        <v>7</v>
      </c>
      <c r="M12" s="22">
        <v>-75.33</v>
      </c>
      <c r="N12" s="22">
        <v>-8.5</v>
      </c>
      <c r="O12" s="22"/>
      <c r="P12" s="22"/>
      <c r="Q12" s="23">
        <f>SUM(E12:P12)+C12*0.00001</f>
        <v>-72.48971999999999</v>
      </c>
      <c r="R12" s="23">
        <f>S12*0.00001+IF(COUNT(E12:P12)&gt;4,MAX(E12:P12)+LARGE(E12:P12,2)+LARGE(E12:P12,3)+LARGE(E12:P12,4)+LARGE(E12:P12,5))</f>
        <v>50.5006000028</v>
      </c>
      <c r="S12" s="24">
        <f>SUMIF(E12:P12,"&gt;0")+C12*0.00001</f>
        <v>60.00028</v>
      </c>
      <c r="T12" s="25">
        <f>COUNT(E12:P12)</f>
        <v>8</v>
      </c>
      <c r="U12" s="25">
        <f>S12*0.00001+IF(T12&gt;3,MAX(E12:P12)+LARGE(E12:P12,2)+LARGE(E12:P12,3)+LARGE(E12:P12,4),IF(T12=0,-100,S12))</f>
        <v>59.0006000028</v>
      </c>
      <c r="V12">
        <f>IF(COUNT(E12:P12)&gt;4,1000+R12,IF(S12&gt;0.5,S12,Q12))</f>
        <v>1050.5006000028</v>
      </c>
      <c r="X12" s="3" t="str">
        <f t="shared" si="0"/>
        <v>Черница Б.</v>
      </c>
      <c r="Y12" s="29">
        <f t="shared" si="4"/>
        <v>2</v>
      </c>
      <c r="Z12" s="30">
        <f t="shared" si="1"/>
        <v>0.0006117015</v>
      </c>
      <c r="AA12" s="30">
        <f t="shared" si="2"/>
        <v>61.1707617015</v>
      </c>
      <c r="AB12" s="31">
        <f t="shared" si="3"/>
        <v>61.17015</v>
      </c>
    </row>
    <row r="13" spans="1:28" ht="15">
      <c r="A13" s="3">
        <v>11</v>
      </c>
      <c r="B13" s="4">
        <f>RANK(U13,U$3:U$47)</f>
        <v>20</v>
      </c>
      <c r="C13" s="5">
        <v>6</v>
      </c>
      <c r="D13" s="20" t="s">
        <v>16</v>
      </c>
      <c r="E13" s="21">
        <v>23.67</v>
      </c>
      <c r="F13" s="21"/>
      <c r="G13" s="21"/>
      <c r="H13" s="21"/>
      <c r="I13" s="21"/>
      <c r="J13" s="21"/>
      <c r="K13" s="21"/>
      <c r="L13" s="21"/>
      <c r="M13" s="22"/>
      <c r="N13" s="22"/>
      <c r="O13" s="22"/>
      <c r="P13" s="22"/>
      <c r="Q13" s="23">
        <f>SUM(E13:P13)+C13*0.00001</f>
        <v>23.670060000000003</v>
      </c>
      <c r="R13" s="23">
        <f>S13*0.00001+IF(COUNT(E13:P13)&gt;4,MAX(E13:P13)+LARGE(E13:P13,2)+LARGE(E13:P13,3)+LARGE(E13:P13,4)+LARGE(E13:P13,5))</f>
        <v>0.00023670060000000005</v>
      </c>
      <c r="S13" s="24">
        <f>SUMIF(E13:P13,"&gt;0")+C13*0.00001</f>
        <v>23.670060000000003</v>
      </c>
      <c r="T13" s="25">
        <f>COUNT(E13:P13)</f>
        <v>1</v>
      </c>
      <c r="U13" s="25">
        <f>S13*0.00001+IF(T13&gt;3,MAX(E13:P13)+LARGE(E13:P13,2)+LARGE(E13:P13,3)+LARGE(E13:P13,4),IF(T13=0,-100,S13))</f>
        <v>23.6702967006</v>
      </c>
      <c r="V13">
        <f>IF(COUNT(E13:P13)&gt;4,1000+R13,IF(S13&gt;0.5,S13,Q13))</f>
        <v>23.670060000000003</v>
      </c>
      <c r="X13" s="3" t="str">
        <f t="shared" si="0"/>
        <v>Алексеев А.</v>
      </c>
      <c r="Y13" s="29">
        <f t="shared" si="4"/>
        <v>9</v>
      </c>
      <c r="Z13" s="46">
        <f t="shared" si="1"/>
        <v>57.160598300699995</v>
      </c>
      <c r="AA13" s="30">
        <f t="shared" si="2"/>
        <v>59.8305983007</v>
      </c>
      <c r="AB13" s="31">
        <f t="shared" si="3"/>
        <v>-28.509930000000004</v>
      </c>
    </row>
    <row r="14" spans="1:28" ht="15">
      <c r="A14" s="3">
        <v>12</v>
      </c>
      <c r="B14" s="4">
        <f>RANK(U14,U$3:U$47)</f>
        <v>32</v>
      </c>
      <c r="C14" s="5">
        <v>4</v>
      </c>
      <c r="D14" s="20" t="s">
        <v>57</v>
      </c>
      <c r="E14" s="21"/>
      <c r="F14" s="21"/>
      <c r="G14" s="21"/>
      <c r="H14" s="21">
        <v>-11.5</v>
      </c>
      <c r="I14" s="21"/>
      <c r="J14" s="21"/>
      <c r="K14" s="21"/>
      <c r="L14" s="21"/>
      <c r="M14" s="22"/>
      <c r="N14" s="22"/>
      <c r="O14" s="22"/>
      <c r="P14" s="22"/>
      <c r="Q14" s="23">
        <f>SUM(E14:P14)+C14*0.00001</f>
        <v>-11.49996</v>
      </c>
      <c r="R14" s="23">
        <f>S14*0.00001+IF(COUNT(E14:P14)&gt;4,MAX(E14:P14)+LARGE(E14:P14,2)+LARGE(E14:P14,3)+LARGE(E14:P14,4)+LARGE(E14:P14,5))</f>
        <v>4.0000000000000007E-10</v>
      </c>
      <c r="S14" s="24">
        <f>SUMIF(E14:P14,"&gt;0")+C14*0.00001</f>
        <v>4E-05</v>
      </c>
      <c r="T14" s="25">
        <f>COUNT(E14:P14)</f>
        <v>1</v>
      </c>
      <c r="U14" s="25">
        <f>S14*0.00001+IF(T14&gt;3,MAX(E14:P14)+LARGE(E14:P14,2)+LARGE(E14:P14,3)+LARGE(E14:P14,4),IF(T14=0,-100,S14))</f>
        <v>4.0000400000000004E-05</v>
      </c>
      <c r="V14">
        <f>IF(COUNT(E14:P14)&gt;4,1000+R14,IF(S14&gt;0.5,S14,Q14))</f>
        <v>-11.49996</v>
      </c>
      <c r="X14" s="3" t="str">
        <f t="shared" si="0"/>
        <v>Журин А.</v>
      </c>
      <c r="Y14" s="29">
        <f t="shared" si="4"/>
        <v>8</v>
      </c>
      <c r="Z14" s="46">
        <f t="shared" si="1"/>
        <v>50.5006000028</v>
      </c>
      <c r="AA14" s="30">
        <f t="shared" si="2"/>
        <v>59.0006000028</v>
      </c>
      <c r="AB14" s="31">
        <f t="shared" si="3"/>
        <v>-72.48971999999999</v>
      </c>
    </row>
    <row r="15" spans="1:28" ht="15">
      <c r="A15" s="3">
        <v>13</v>
      </c>
      <c r="B15" s="4">
        <f>RANK(U15,U$3:U$47)</f>
        <v>40</v>
      </c>
      <c r="C15" s="5">
        <v>24</v>
      </c>
      <c r="D15" s="20" t="s">
        <v>47</v>
      </c>
      <c r="E15" s="21"/>
      <c r="F15" s="21"/>
      <c r="G15" s="21"/>
      <c r="H15" s="21"/>
      <c r="I15" s="21"/>
      <c r="J15" s="21"/>
      <c r="K15" s="21"/>
      <c r="L15" s="21"/>
      <c r="M15" s="22"/>
      <c r="N15" s="22"/>
      <c r="O15" s="22"/>
      <c r="P15" s="22"/>
      <c r="Q15" s="23">
        <f>SUM(E15:P15)+C15*0.00001</f>
        <v>0.00024000000000000003</v>
      </c>
      <c r="R15" s="23">
        <f>S15*0.00001+IF(COUNT(E15:P15)&gt;4,MAX(E15:P15)+LARGE(E15:P15,2)+LARGE(E15:P15,3)+LARGE(E15:P15,4)+LARGE(E15:P15,5))</f>
        <v>2.4000000000000004E-09</v>
      </c>
      <c r="S15" s="24">
        <f>SUMIF(E15:P15,"&gt;0")+C15*0.00001</f>
        <v>0.00024000000000000003</v>
      </c>
      <c r="T15" s="25">
        <f>COUNT(E15:P15)</f>
        <v>0</v>
      </c>
      <c r="U15" s="25">
        <f>S15*0.00001+IF(T15&gt;3,MAX(E15:P15)+LARGE(E15:P15,2)+LARGE(E15:P15,3)+LARGE(E15:P15,4),IF(T15=0,-100,S15))</f>
        <v>-99.9999999976</v>
      </c>
      <c r="V15">
        <f>IF(COUNT(E15:P15)&gt;4,1000+R15,IF(S15&gt;0.5,S15,Q15))</f>
        <v>0.00024000000000000003</v>
      </c>
      <c r="X15" s="3" t="str">
        <f t="shared" si="0"/>
        <v>Плешков В.</v>
      </c>
      <c r="Y15" s="29">
        <f t="shared" si="4"/>
        <v>6</v>
      </c>
      <c r="Z15" s="46">
        <f t="shared" si="1"/>
        <v>53.5005350011</v>
      </c>
      <c r="AA15" s="30">
        <f t="shared" si="2"/>
        <v>50.0005350011</v>
      </c>
      <c r="AB15" s="31">
        <f t="shared" si="3"/>
        <v>-1.1698900000000017</v>
      </c>
    </row>
    <row r="16" spans="1:28" ht="15">
      <c r="A16" s="3">
        <v>14</v>
      </c>
      <c r="B16" s="4">
        <f>RANK(U16,U$3:U$47)</f>
        <v>21</v>
      </c>
      <c r="C16" s="5">
        <v>23</v>
      </c>
      <c r="D16" s="20" t="s">
        <v>17</v>
      </c>
      <c r="E16" s="21">
        <v>-1.33</v>
      </c>
      <c r="F16" s="21">
        <v>20</v>
      </c>
      <c r="G16" s="21">
        <v>-6</v>
      </c>
      <c r="H16" s="21">
        <v>-7</v>
      </c>
      <c r="I16" s="21">
        <v>-28.5</v>
      </c>
      <c r="J16" s="21">
        <v>-28.5</v>
      </c>
      <c r="K16" s="21"/>
      <c r="L16" s="21">
        <v>-18</v>
      </c>
      <c r="M16" s="22">
        <v>10</v>
      </c>
      <c r="N16" s="22">
        <v>-57.5</v>
      </c>
      <c r="O16" s="22"/>
      <c r="P16" s="22"/>
      <c r="Q16" s="23">
        <f>SUM(E16:P16)+C16*0.00001</f>
        <v>-116.82977</v>
      </c>
      <c r="R16" s="23">
        <f>S16*0.00001+IF(COUNT(E16:P16)&gt;4,MAX(E16:P16)+LARGE(E16:P16,2)+LARGE(E16:P16,3)+LARGE(E16:P16,4)+LARGE(E16:P16,5))</f>
        <v>15.670300002300001</v>
      </c>
      <c r="S16" s="24">
        <f>SUMIF(E16:P16,"&gt;0")+C16*0.00001</f>
        <v>30.00023</v>
      </c>
      <c r="T16" s="25">
        <f>COUNT(E16:P16)</f>
        <v>9</v>
      </c>
      <c r="U16" s="25">
        <f>S16*0.00001+IF(T16&gt;3,MAX(E16:P16)+LARGE(E16:P16,2)+LARGE(E16:P16,3)+LARGE(E16:P16,4),IF(T16=0,-100,S16))</f>
        <v>22.670300002300003</v>
      </c>
      <c r="V16">
        <f>IF(COUNT(E16:P16)&gt;4,1000+R16,IF(S16&gt;0.5,S16,Q16))</f>
        <v>1015.6703000023</v>
      </c>
      <c r="X16" s="3" t="str">
        <f t="shared" si="0"/>
        <v>Порай-Кошиц А.</v>
      </c>
      <c r="Y16" s="29">
        <f t="shared" si="4"/>
        <v>5</v>
      </c>
      <c r="Z16" s="46">
        <f t="shared" si="1"/>
        <v>35.3404484036</v>
      </c>
      <c r="AA16" s="30">
        <f t="shared" si="2"/>
        <v>44.8404484036</v>
      </c>
      <c r="AB16" s="31">
        <f t="shared" si="3"/>
        <v>35.340360000000004</v>
      </c>
    </row>
    <row r="17" spans="1:28" ht="15">
      <c r="A17" s="3">
        <v>15</v>
      </c>
      <c r="B17" s="4">
        <f>RANK(U17,U$3:U$47)</f>
        <v>28</v>
      </c>
      <c r="C17" s="5">
        <v>37</v>
      </c>
      <c r="D17" s="20" t="s">
        <v>18</v>
      </c>
      <c r="E17" s="21">
        <v>-25.67</v>
      </c>
      <c r="F17" s="21"/>
      <c r="G17" s="21"/>
      <c r="H17" s="21"/>
      <c r="I17" s="21"/>
      <c r="J17" s="21"/>
      <c r="K17" s="21"/>
      <c r="L17" s="21">
        <v>-32.5</v>
      </c>
      <c r="M17" s="32">
        <v>-4</v>
      </c>
      <c r="N17" s="32"/>
      <c r="O17" s="32"/>
      <c r="P17" s="22"/>
      <c r="Q17" s="23">
        <f>SUM(E17:P17)+C17*0.00001</f>
        <v>-62.169630000000005</v>
      </c>
      <c r="R17" s="23">
        <f>S17*0.00001+IF(COUNT(E17:P17)&gt;4,MAX(E17:P17)+LARGE(E17:P17,2)+LARGE(E17:P17,3)+LARGE(E17:P17,4)+LARGE(E17:P17,5))</f>
        <v>3.700000000000001E-09</v>
      </c>
      <c r="S17" s="24">
        <f>SUMIF(E17:P17,"&gt;0")+C17*0.00001</f>
        <v>0.00037000000000000005</v>
      </c>
      <c r="T17" s="25">
        <f>COUNT(E17:P17)</f>
        <v>3</v>
      </c>
      <c r="U17" s="25">
        <f>S17*0.00001+IF(T17&gt;3,MAX(E17:P17)+LARGE(E17:P17,2)+LARGE(E17:P17,3)+LARGE(E17:P17,4),IF(T17=0,-100,S17))</f>
        <v>0.00037000370000000006</v>
      </c>
      <c r="V17">
        <f>IF(COUNT(E17:P17)&gt;4,1000+R17,IF(S17&gt;0.5,S17,Q17))</f>
        <v>-62.169630000000005</v>
      </c>
      <c r="X17" s="3" t="str">
        <f t="shared" si="0"/>
        <v>Спирин А.</v>
      </c>
      <c r="Y17" s="29">
        <f t="shared" si="4"/>
        <v>5</v>
      </c>
      <c r="Z17" s="46">
        <f t="shared" si="1"/>
        <v>2.1605733001999967</v>
      </c>
      <c r="AA17" s="30">
        <f t="shared" si="2"/>
        <v>30.160573300199996</v>
      </c>
      <c r="AB17" s="31">
        <f t="shared" si="3"/>
        <v>2.1600199999999985</v>
      </c>
    </row>
    <row r="18" spans="1:28" ht="15">
      <c r="A18" s="3">
        <v>16</v>
      </c>
      <c r="B18" s="4">
        <f>RANK(U18,U$3:U$47)</f>
        <v>43</v>
      </c>
      <c r="C18" s="5">
        <v>16</v>
      </c>
      <c r="D18" s="20" t="s">
        <v>19</v>
      </c>
      <c r="E18" s="21"/>
      <c r="F18" s="21"/>
      <c r="G18" s="21"/>
      <c r="H18" s="21"/>
      <c r="I18" s="21"/>
      <c r="J18" s="21"/>
      <c r="K18" s="21"/>
      <c r="L18" s="21"/>
      <c r="M18" s="22"/>
      <c r="N18" s="22"/>
      <c r="O18" s="22"/>
      <c r="P18" s="22"/>
      <c r="Q18" s="23">
        <f>SUM(E18:P18)+C18*0.00001</f>
        <v>0.00016</v>
      </c>
      <c r="R18" s="23">
        <f>S18*0.00001+IF(COUNT(E18:P18)&gt;4,MAX(E18:P18)+LARGE(E18:P18,2)+LARGE(E18:P18,3)+LARGE(E18:P18,4)+LARGE(E18:P18,5))</f>
        <v>1.6000000000000003E-09</v>
      </c>
      <c r="S18" s="24">
        <f>SUMIF(E18:P18,"&gt;0")+C18*0.00001</f>
        <v>0.00016</v>
      </c>
      <c r="T18" s="25">
        <f>COUNT(E18:P18)</f>
        <v>0</v>
      </c>
      <c r="U18" s="25">
        <f>S18*0.00001+IF(T18&gt;3,MAX(E18:P18)+LARGE(E18:P18,2)+LARGE(E18:P18,3)+LARGE(E18:P18,4),IF(T18=0,-100,S18))</f>
        <v>-99.9999999984</v>
      </c>
      <c r="V18">
        <f>IF(COUNT(E18:P18)&gt;4,1000+R18,IF(S18&gt;0.5,S18,Q18))</f>
        <v>0.00016</v>
      </c>
      <c r="X18" s="3" t="str">
        <f t="shared" si="0"/>
        <v>Зайкова М.</v>
      </c>
      <c r="Y18" s="29">
        <f t="shared" si="4"/>
        <v>3</v>
      </c>
      <c r="Z18" s="30">
        <f t="shared" si="1"/>
        <v>0.00028670090000000007</v>
      </c>
      <c r="AA18" s="30">
        <f t="shared" si="2"/>
        <v>28.6703767009</v>
      </c>
      <c r="AB18" s="31">
        <f t="shared" si="3"/>
        <v>15.000090000000002</v>
      </c>
    </row>
    <row r="19" spans="1:28" ht="15">
      <c r="A19" s="3">
        <v>17</v>
      </c>
      <c r="B19" s="4">
        <f>RANK(U19,U$3:U$47)</f>
        <v>31</v>
      </c>
      <c r="C19" s="5">
        <v>13</v>
      </c>
      <c r="D19" s="20" t="s">
        <v>53</v>
      </c>
      <c r="E19" s="21"/>
      <c r="F19" s="21">
        <v>-24.33</v>
      </c>
      <c r="G19" s="21"/>
      <c r="H19" s="21"/>
      <c r="I19" s="21"/>
      <c r="J19" s="21"/>
      <c r="K19" s="21"/>
      <c r="L19" s="21"/>
      <c r="M19" s="32"/>
      <c r="N19" s="32"/>
      <c r="O19" s="32"/>
      <c r="P19" s="22"/>
      <c r="Q19" s="23">
        <f>SUM(E19:P19)+C19*0.00001</f>
        <v>-24.32987</v>
      </c>
      <c r="R19" s="23">
        <f>S19*0.00001+IF(COUNT(E19:P19)&gt;4,MAX(E19:P19)+LARGE(E19:P19,2)+LARGE(E19:P19,3)+LARGE(E19:P19,4)+LARGE(E19:P19,5))</f>
        <v>1.3000000000000003E-09</v>
      </c>
      <c r="S19" s="24">
        <f>SUMIF(E19:P19,"&gt;0")+C19*0.00001</f>
        <v>0.00013000000000000002</v>
      </c>
      <c r="T19" s="25">
        <f>COUNT(E19:P19)</f>
        <v>1</v>
      </c>
      <c r="U19" s="25">
        <f>S19*0.00001+IF(T19&gt;3,MAX(E19:P19)+LARGE(E19:P19,2)+LARGE(E19:P19,3)+LARGE(E19:P19,4),IF(T19=0,-100,S19))</f>
        <v>0.00013000130000000003</v>
      </c>
      <c r="V19">
        <f>IF(COUNT(E19:P19)&gt;4,1000+R19,IF(S19&gt;0.5,S19,Q19))</f>
        <v>-24.32987</v>
      </c>
      <c r="X19" s="3" t="str">
        <f t="shared" si="0"/>
        <v>Сербин А.</v>
      </c>
      <c r="Y19" s="29">
        <f t="shared" si="4"/>
        <v>2</v>
      </c>
      <c r="Z19" s="30">
        <f t="shared" si="1"/>
        <v>0.00025330299999999997</v>
      </c>
      <c r="AA19" s="30">
        <f t="shared" si="2"/>
        <v>25.330553303</v>
      </c>
      <c r="AB19" s="31">
        <f t="shared" si="3"/>
        <v>25.330299999999998</v>
      </c>
    </row>
    <row r="20" spans="1:28" ht="15">
      <c r="A20" s="3">
        <v>18</v>
      </c>
      <c r="B20" s="4">
        <f>RANK(U20,U$3:U$47)</f>
        <v>24</v>
      </c>
      <c r="C20" s="5">
        <v>40</v>
      </c>
      <c r="D20" s="20" t="s">
        <v>44</v>
      </c>
      <c r="E20" s="21">
        <v>12.67</v>
      </c>
      <c r="F20" s="21"/>
      <c r="G20" s="21"/>
      <c r="H20" s="21"/>
      <c r="I20" s="21"/>
      <c r="J20" s="21"/>
      <c r="K20" s="21"/>
      <c r="L20" s="21"/>
      <c r="M20" s="32"/>
      <c r="N20" s="32"/>
      <c r="O20" s="32"/>
      <c r="P20" s="22"/>
      <c r="Q20" s="23">
        <f>SUM(E20:P20)+C20*0.00001</f>
        <v>12.6704</v>
      </c>
      <c r="R20" s="23">
        <f>S20*0.00001+IF(COUNT(E20:P20)&gt;4,MAX(E20:P20)+LARGE(E20:P20,2)+LARGE(E20:P20,3)+LARGE(E20:P20,4)+LARGE(E20:P20,5))</f>
        <v>0.00012670400000000003</v>
      </c>
      <c r="S20" s="24">
        <f>SUMIF(E20:P20,"&gt;0")+C20*0.00001</f>
        <v>12.6704</v>
      </c>
      <c r="T20" s="25">
        <f>COUNT(E20:P20)</f>
        <v>1</v>
      </c>
      <c r="U20" s="25">
        <f>S20*0.00001+IF(T20&gt;3,MAX(E20:P20)+LARGE(E20:P20,2)+LARGE(E20:P20,3)+LARGE(E20:P20,4),IF(T20=0,-100,S20))</f>
        <v>12.670526704</v>
      </c>
      <c r="V20">
        <f>IF(COUNT(E20:P20)&gt;4,1000+R20,IF(S20&gt;0.5,S20,Q20))</f>
        <v>12.6704</v>
      </c>
      <c r="X20" s="3" t="str">
        <f t="shared" si="0"/>
        <v>Громов В.</v>
      </c>
      <c r="Y20" s="29">
        <f t="shared" si="4"/>
        <v>5</v>
      </c>
      <c r="Z20" s="46">
        <f t="shared" si="1"/>
        <v>-58.4996566975</v>
      </c>
      <c r="AA20" s="30">
        <f t="shared" si="2"/>
        <v>24.0003433025</v>
      </c>
      <c r="AB20" s="31">
        <f t="shared" si="3"/>
        <v>-58.49975</v>
      </c>
    </row>
    <row r="21" spans="1:28" ht="15">
      <c r="A21" s="3">
        <v>19</v>
      </c>
      <c r="B21" s="4">
        <f>RANK(U21,U$3:U$47)</f>
        <v>34</v>
      </c>
      <c r="C21" s="5">
        <v>18</v>
      </c>
      <c r="D21" s="20" t="s">
        <v>20</v>
      </c>
      <c r="E21" s="21">
        <v>-40.33</v>
      </c>
      <c r="F21" s="21"/>
      <c r="G21" s="21"/>
      <c r="H21" s="21"/>
      <c r="I21" s="21"/>
      <c r="J21" s="21"/>
      <c r="K21" s="21">
        <v>-20.67</v>
      </c>
      <c r="L21" s="21"/>
      <c r="M21" s="32">
        <v>14.33</v>
      </c>
      <c r="N21" s="32">
        <v>-23.5</v>
      </c>
      <c r="O21" s="32"/>
      <c r="P21" s="22"/>
      <c r="Q21" s="23">
        <f>SUM(E21:P21)+C21*0.00001</f>
        <v>-70.16982</v>
      </c>
      <c r="R21" s="23">
        <f>S21*0.00001+IF(COUNT(E21:P21)&gt;4,MAX(E21:P21)+LARGE(E21:P21,2)+LARGE(E21:P21,3)+LARGE(E21:P21,4)+LARGE(E21:P21,5))</f>
        <v>0.0001433018</v>
      </c>
      <c r="S21" s="24">
        <f>SUMIF(E21:P21,"&gt;0")+C21*0.00001</f>
        <v>14.33018</v>
      </c>
      <c r="T21" s="25">
        <f>COUNT(E21:P21)</f>
        <v>4</v>
      </c>
      <c r="U21" s="25">
        <f>S21*0.00001+IF(T21&gt;3,MAX(E21:P21)+LARGE(E21:P21,2)+LARGE(E21:P21,3)+LARGE(E21:P21,4),IF(T21=0,-100,S21))</f>
        <v>-70.16985669820001</v>
      </c>
      <c r="V21">
        <f>IF(COUNT(E21:P21)&gt;4,1000+R21,IF(S21&gt;0.5,S21,Q21))</f>
        <v>14.33018</v>
      </c>
      <c r="X21" s="3" t="str">
        <f t="shared" si="0"/>
        <v>Филиппова А.</v>
      </c>
      <c r="Y21" s="29">
        <f t="shared" si="4"/>
        <v>3</v>
      </c>
      <c r="Z21" s="30">
        <f t="shared" si="1"/>
        <v>0.00024000100000000002</v>
      </c>
      <c r="AA21" s="30">
        <f t="shared" si="2"/>
        <v>24.000340001</v>
      </c>
      <c r="AB21" s="31">
        <f t="shared" si="3"/>
        <v>12.3301</v>
      </c>
    </row>
    <row r="22" spans="1:28" ht="15">
      <c r="A22" s="3">
        <v>20</v>
      </c>
      <c r="B22" s="4">
        <f>RANK(U22,U$3:U$47)</f>
        <v>39</v>
      </c>
      <c r="C22" s="5">
        <v>29</v>
      </c>
      <c r="D22" s="20" t="s">
        <v>21</v>
      </c>
      <c r="E22" s="21"/>
      <c r="F22" s="21"/>
      <c r="G22" s="21"/>
      <c r="H22" s="21"/>
      <c r="I22" s="21"/>
      <c r="J22" s="21"/>
      <c r="K22" s="21"/>
      <c r="L22" s="21"/>
      <c r="M22" s="32"/>
      <c r="N22" s="32"/>
      <c r="O22" s="32"/>
      <c r="P22" s="22"/>
      <c r="Q22" s="23">
        <f>SUM(E22:P22)+C22*0.00001</f>
        <v>0.00029</v>
      </c>
      <c r="R22" s="23">
        <f>S22*0.00001+IF(COUNT(E22:P22)&gt;4,MAX(E22:P22)+LARGE(E22:P22,2)+LARGE(E22:P22,3)+LARGE(E22:P22,4)+LARGE(E22:P22,5))</f>
        <v>2.9000000000000003E-09</v>
      </c>
      <c r="S22" s="24">
        <f>SUMIF(E22:P22,"&gt;0")+C22*0.00001</f>
        <v>0.00029</v>
      </c>
      <c r="T22" s="25">
        <f>COUNT(E22:P22)</f>
        <v>0</v>
      </c>
      <c r="U22" s="25">
        <f>S22*0.00001+IF(T22&gt;3,MAX(E22:P22)+LARGE(E22:P22,2)+LARGE(E22:P22,3)+LARGE(E22:P22,4),IF(T22=0,-100,S22))</f>
        <v>-99.9999999971</v>
      </c>
      <c r="V22">
        <f>IF(COUNT(E22:P22)&gt;4,1000+R22,IF(S22&gt;0.5,S22,Q22))</f>
        <v>0.00029</v>
      </c>
      <c r="X22" s="3" t="str">
        <f t="shared" si="0"/>
        <v>Захаров А.</v>
      </c>
      <c r="Y22" s="29">
        <f t="shared" si="4"/>
        <v>1</v>
      </c>
      <c r="Z22" s="30">
        <f t="shared" si="1"/>
        <v>0.00023670060000000005</v>
      </c>
      <c r="AA22" s="30">
        <f t="shared" si="2"/>
        <v>23.6702967006</v>
      </c>
      <c r="AB22" s="31">
        <f t="shared" si="3"/>
        <v>23.670060000000003</v>
      </c>
    </row>
    <row r="23" spans="1:28" ht="15">
      <c r="A23" s="3">
        <v>21</v>
      </c>
      <c r="B23" s="4">
        <f>RANK(U23,U$3:U$47)</f>
        <v>4</v>
      </c>
      <c r="C23" s="5">
        <v>39</v>
      </c>
      <c r="D23" s="20" t="s">
        <v>22</v>
      </c>
      <c r="E23" s="21"/>
      <c r="F23" s="21">
        <v>35.67</v>
      </c>
      <c r="G23" s="21"/>
      <c r="H23" s="21">
        <v>42.5</v>
      </c>
      <c r="I23" s="21"/>
      <c r="J23" s="21">
        <v>-19</v>
      </c>
      <c r="K23" s="21"/>
      <c r="L23" s="21"/>
      <c r="M23" s="32"/>
      <c r="N23" s="32">
        <v>51.5</v>
      </c>
      <c r="O23" s="32"/>
      <c r="P23" s="22"/>
      <c r="Q23" s="23">
        <f>SUM(E23:P23)+C23*0.00001</f>
        <v>110.67039</v>
      </c>
      <c r="R23" s="23">
        <f>S23*0.00001+IF(COUNT(E23:P23)&gt;4,MAX(E23:P23)+LARGE(E23:P23,2)+LARGE(E23:P23,3)+LARGE(E23:P23,4)+LARGE(E23:P23,5))</f>
        <v>0.0012967039000000003</v>
      </c>
      <c r="S23" s="24">
        <f>SUMIF(E23:P23,"&gt;0")+C23*0.00001</f>
        <v>129.67039000000003</v>
      </c>
      <c r="T23" s="25">
        <f>COUNT(E23:P23)</f>
        <v>4</v>
      </c>
      <c r="U23" s="25">
        <f>S23*0.00001+IF(T23&gt;3,MAX(E23:P23)+LARGE(E23:P23,2)+LARGE(E23:P23,3)+LARGE(E23:P23,4),IF(T23=0,-100,S23))</f>
        <v>110.67129670390001</v>
      </c>
      <c r="V23">
        <f>IF(COUNT(E23:P23)&gt;4,1000+R23,IF(S23&gt;0.5,S23,Q23))</f>
        <v>129.67039000000003</v>
      </c>
      <c r="X23" s="3" t="str">
        <f t="shared" si="0"/>
        <v>Иванова С.</v>
      </c>
      <c r="Y23" s="29">
        <f t="shared" si="4"/>
        <v>9</v>
      </c>
      <c r="Z23" s="46">
        <f t="shared" si="1"/>
        <v>15.670300002300001</v>
      </c>
      <c r="AA23" s="30">
        <f t="shared" si="2"/>
        <v>22.670300002300003</v>
      </c>
      <c r="AB23" s="31">
        <f t="shared" si="3"/>
        <v>-116.82977</v>
      </c>
    </row>
    <row r="24" spans="1:28" ht="15">
      <c r="A24" s="3">
        <v>22</v>
      </c>
      <c r="B24" s="4">
        <f>RANK(U24,U$3:U$47)</f>
        <v>36</v>
      </c>
      <c r="C24" s="5">
        <v>42</v>
      </c>
      <c r="D24" s="20" t="s">
        <v>39</v>
      </c>
      <c r="E24" s="21"/>
      <c r="F24" s="21"/>
      <c r="G24" s="21"/>
      <c r="H24" s="21"/>
      <c r="I24" s="21"/>
      <c r="J24" s="21"/>
      <c r="K24" s="21"/>
      <c r="L24" s="21"/>
      <c r="M24" s="32"/>
      <c r="N24" s="32"/>
      <c r="O24" s="32"/>
      <c r="P24" s="22"/>
      <c r="Q24" s="23">
        <f>SUM(E24:P24)+C24*0.00001</f>
        <v>0.00042</v>
      </c>
      <c r="R24" s="23">
        <f>S24*0.00001+IF(COUNT(E24:P24)&gt;4,MAX(E24:P24)+LARGE(E24:P24,2)+LARGE(E24:P24,3)+LARGE(E24:P24,4)+LARGE(E24:P24,5))</f>
        <v>4.2E-09</v>
      </c>
      <c r="S24" s="24">
        <f>SUMIF(E24:P24,"&gt;0")+C24*0.00001</f>
        <v>0.00042</v>
      </c>
      <c r="T24" s="25">
        <f>COUNT(E24:P24)</f>
        <v>0</v>
      </c>
      <c r="U24" s="25">
        <f>S24*0.00001+IF(T24&gt;3,MAX(E24:P24)+LARGE(E24:P24,2)+LARGE(E24:P24,3)+LARGE(E24:P24,4),IF(T24=0,-100,S24))</f>
        <v>-99.9999999958</v>
      </c>
      <c r="V24">
        <f>IF(COUNT(E24:P24)&gt;4,1000+R24,IF(S24&gt;0.5,S24,Q24))</f>
        <v>0.00042</v>
      </c>
      <c r="X24" s="3" t="str">
        <f t="shared" si="0"/>
        <v>Пугач А.</v>
      </c>
      <c r="Y24" s="29">
        <f t="shared" si="4"/>
        <v>3</v>
      </c>
      <c r="Z24" s="30">
        <f t="shared" si="1"/>
        <v>0.00019670320000000002</v>
      </c>
      <c r="AA24" s="30">
        <f t="shared" si="2"/>
        <v>19.6705167032</v>
      </c>
      <c r="AB24" s="31">
        <f t="shared" si="3"/>
        <v>-5.329679999999998</v>
      </c>
    </row>
    <row r="25" spans="1:28" ht="15">
      <c r="A25" s="3">
        <v>23</v>
      </c>
      <c r="B25" s="4">
        <f>RANK(U25,U$3:U$47)</f>
        <v>9</v>
      </c>
      <c r="C25" s="5">
        <v>17</v>
      </c>
      <c r="D25" s="20" t="s">
        <v>23</v>
      </c>
      <c r="E25" s="21">
        <v>34.67</v>
      </c>
      <c r="F25" s="21"/>
      <c r="G25" s="21"/>
      <c r="H25" s="21"/>
      <c r="I25" s="21"/>
      <c r="J25" s="21"/>
      <c r="K25" s="21">
        <v>-16</v>
      </c>
      <c r="L25" s="21">
        <v>10</v>
      </c>
      <c r="M25" s="32">
        <v>33.67</v>
      </c>
      <c r="N25" s="32">
        <v>-27</v>
      </c>
      <c r="O25" s="32"/>
      <c r="P25" s="22"/>
      <c r="Q25" s="23">
        <f>SUM(E25:P25)+C25*0.00001</f>
        <v>35.34017</v>
      </c>
      <c r="R25" s="23">
        <f>S25*0.00001+IF(COUNT(E25:P25)&gt;4,MAX(E25:P25)+LARGE(E25:P25,2)+LARGE(E25:P25,3)+LARGE(E25:P25,4)+LARGE(E25:P25,5))</f>
        <v>35.3407834017</v>
      </c>
      <c r="S25" s="24">
        <f>SUMIF(E25:P25,"&gt;0")+C25*0.00001</f>
        <v>78.34017</v>
      </c>
      <c r="T25" s="25">
        <f>COUNT(E25:P25)</f>
        <v>5</v>
      </c>
      <c r="U25" s="25">
        <f>S25*0.00001+IF(T25&gt;3,MAX(E25:P25)+LARGE(E25:P25,2)+LARGE(E25:P25,3)+LARGE(E25:P25,4),IF(T25=0,-100,S25))</f>
        <v>62.3407834017</v>
      </c>
      <c r="V25">
        <f>IF(COUNT(E25:P25)&gt;4,1000+R25,IF(S25&gt;0.5,S25,Q25))</f>
        <v>1035.3407834017</v>
      </c>
      <c r="X25" s="3" t="str">
        <f>VLOOKUP(A25,cpos,3,0)</f>
        <v>Бабенко Е.</v>
      </c>
      <c r="Y25" s="29">
        <f>VLOOKUP(A25,cpos,19,0)</f>
        <v>1</v>
      </c>
      <c r="Z25" s="30">
        <f>VLOOKUP(A25,cpos,17,0)</f>
        <v>0.0001433019</v>
      </c>
      <c r="AA25" s="30">
        <f>VLOOKUP(A25,cpos,20,0)</f>
        <v>14.3303333019</v>
      </c>
      <c r="AB25" s="31">
        <f>VLOOKUP(A25,cpos,16,0)</f>
        <v>14.33019</v>
      </c>
    </row>
    <row r="26" spans="1:28" ht="15">
      <c r="A26" s="3">
        <v>24</v>
      </c>
      <c r="B26" s="4">
        <f>RANK(U26,U$3:U$47)</f>
        <v>8</v>
      </c>
      <c r="C26" s="5">
        <v>20</v>
      </c>
      <c r="D26" s="20" t="s">
        <v>24</v>
      </c>
      <c r="E26" s="21">
        <v>6</v>
      </c>
      <c r="F26" s="21"/>
      <c r="G26" s="21"/>
      <c r="H26" s="21"/>
      <c r="I26" s="21"/>
      <c r="J26" s="21"/>
      <c r="K26" s="21"/>
      <c r="L26" s="21">
        <v>9</v>
      </c>
      <c r="M26" s="33">
        <v>34.67</v>
      </c>
      <c r="N26" s="33">
        <v>21</v>
      </c>
      <c r="O26" s="22"/>
      <c r="P26" s="22"/>
      <c r="Q26" s="23">
        <f>SUM(E26:P26)+C26*0.00001</f>
        <v>70.67020000000001</v>
      </c>
      <c r="R26" s="23">
        <f>S26*0.00001+IF(COUNT(E26:P26)&gt;4,MAX(E26:P26)+LARGE(E26:P26,2)+LARGE(E26:P26,3)+LARGE(E26:P26,4)+LARGE(E26:P26,5))</f>
        <v>0.0007067020000000001</v>
      </c>
      <c r="S26" s="24">
        <f>SUMIF(E26:P26,"&gt;0")+C26*0.00001</f>
        <v>70.67020000000001</v>
      </c>
      <c r="T26" s="25">
        <f>COUNT(E26:P26)</f>
        <v>4</v>
      </c>
      <c r="U26" s="25">
        <f>S26*0.00001+IF(T26&gt;3,MAX(E26:P26)+LARGE(E26:P26,2)+LARGE(E26:P26,3)+LARGE(E26:P26,4),IF(T26=0,-100,S26))</f>
        <v>70.670706702</v>
      </c>
      <c r="V26">
        <f>IF(COUNT(E26:P26)&gt;4,1000+R26,IF(S26&gt;0.5,S26,Q26))</f>
        <v>70.67020000000001</v>
      </c>
      <c r="X26" s="3" t="str">
        <f>VLOOKUP(A26,cpos,3,0)</f>
        <v>Гусев В.</v>
      </c>
      <c r="Y26" s="29">
        <f>VLOOKUP(A26,cpos,19,0)</f>
        <v>1</v>
      </c>
      <c r="Z26" s="30">
        <f>VLOOKUP(A26,cpos,17,0)</f>
        <v>0.00012670400000000003</v>
      </c>
      <c r="AA26" s="30">
        <f>VLOOKUP(A26,cpos,20,0)</f>
        <v>12.670526704</v>
      </c>
      <c r="AB26" s="31">
        <f>VLOOKUP(A26,cpos,16,0)</f>
        <v>12.6704</v>
      </c>
    </row>
    <row r="27" spans="1:28" ht="15">
      <c r="A27" s="3">
        <v>25</v>
      </c>
      <c r="B27" s="4">
        <f>RANK(U27,U$3:U$47)</f>
        <v>5</v>
      </c>
      <c r="C27" s="5">
        <v>43</v>
      </c>
      <c r="D27" s="20" t="s">
        <v>25</v>
      </c>
      <c r="E27" s="21"/>
      <c r="F27" s="21">
        <v>-9.33</v>
      </c>
      <c r="G27" s="21">
        <v>8.5</v>
      </c>
      <c r="H27" s="21">
        <v>12.5</v>
      </c>
      <c r="I27" s="21">
        <v>73</v>
      </c>
      <c r="J27" s="21">
        <v>12</v>
      </c>
      <c r="K27" s="21">
        <v>0</v>
      </c>
      <c r="L27" s="21"/>
      <c r="M27" s="32"/>
      <c r="N27" s="32"/>
      <c r="O27" s="32"/>
      <c r="P27" s="22"/>
      <c r="Q27" s="23">
        <f>SUM(E27:P27)+C27*0.00001</f>
        <v>96.67043</v>
      </c>
      <c r="R27" s="23">
        <f>S27*0.00001+IF(COUNT(E27:P27)&gt;4,MAX(E27:P27)+LARGE(E27:P27,2)+LARGE(E27:P27,3)+LARGE(E27:P27,4)+LARGE(E27:P27,5))</f>
        <v>106.0010600043</v>
      </c>
      <c r="S27" s="24">
        <f>SUMIF(E27:P27,"&gt;0")+C27*0.00001</f>
        <v>106.00043</v>
      </c>
      <c r="T27" s="25">
        <f>COUNT(E27:P27)</f>
        <v>6</v>
      </c>
      <c r="U27" s="25">
        <f>S27*0.00001+IF(T27&gt;3,MAX(E27:P27)+LARGE(E27:P27,2)+LARGE(E27:P27,3)+LARGE(E27:P27,4),IF(T27=0,-100,S27))</f>
        <v>106.0010600043</v>
      </c>
      <c r="V27">
        <f>IF(COUNT(E27:P27)&gt;4,1000+R27,IF(S27&gt;0.5,S27,Q27))</f>
        <v>1106.0010600043</v>
      </c>
      <c r="X27" s="3" t="str">
        <f>VLOOKUP(A27,cpos,3,0)</f>
        <v>Азарьева Е.</v>
      </c>
      <c r="Y27" s="29">
        <f>VLOOKUP(A27,cpos,19,0)</f>
        <v>1</v>
      </c>
      <c r="Z27" s="30">
        <f>VLOOKUP(A27,cpos,17,0)</f>
        <v>8.00035E-05</v>
      </c>
      <c r="AA27" s="30">
        <f>VLOOKUP(A27,cpos,20,0)</f>
        <v>8.0004300035</v>
      </c>
      <c r="AB27" s="31">
        <f>VLOOKUP(A27,cpos,16,0)</f>
        <v>8.00035</v>
      </c>
    </row>
    <row r="28" spans="1:28" ht="15">
      <c r="A28" s="3">
        <v>26</v>
      </c>
      <c r="B28" s="4">
        <f>RANK(U28,U$3:U$47)</f>
        <v>30</v>
      </c>
      <c r="C28" s="5">
        <v>27</v>
      </c>
      <c r="D28" s="20" t="s">
        <v>56</v>
      </c>
      <c r="E28" s="21"/>
      <c r="F28" s="21"/>
      <c r="G28" s="21"/>
      <c r="H28" s="21">
        <v>-15.5</v>
      </c>
      <c r="I28" s="21"/>
      <c r="J28" s="21"/>
      <c r="K28" s="21"/>
      <c r="L28" s="21"/>
      <c r="M28" s="32"/>
      <c r="N28" s="32"/>
      <c r="O28" s="32"/>
      <c r="P28" s="22"/>
      <c r="Q28" s="23">
        <f>SUM(E28:P28)+C28*0.00001</f>
        <v>-15.49973</v>
      </c>
      <c r="R28" s="23">
        <f>S28*0.00001+IF(COUNT(E28:P28)&gt;4,MAX(E28:P28)+LARGE(E28:P28,2)+LARGE(E28:P28,3)+LARGE(E28:P28,4)+LARGE(E28:P28,5))</f>
        <v>2.7E-09</v>
      </c>
      <c r="S28" s="24">
        <f>SUMIF(E28:P28,"&gt;0")+C28*0.00001</f>
        <v>0.00027</v>
      </c>
      <c r="T28" s="25">
        <f>COUNT(E28:P28)</f>
        <v>1</v>
      </c>
      <c r="U28" s="25">
        <f>S28*0.00001+IF(T28&gt;3,MAX(E28:P28)+LARGE(E28:P28,2)+LARGE(E28:P28,3)+LARGE(E28:P28,4),IF(T28=0,-100,S28))</f>
        <v>0.0002700027</v>
      </c>
      <c r="V28">
        <f>IF(COUNT(E28:P28)&gt;4,1000+R28,IF(S28&gt;0.5,S28,Q28))</f>
        <v>-15.49973</v>
      </c>
      <c r="X28" s="3" t="str">
        <f>VLOOKUP(A28,cpos,3,0)</f>
        <v>Будаев А.</v>
      </c>
      <c r="Y28" s="29">
        <f>VLOOKUP(A28,cpos,19,0)</f>
        <v>1</v>
      </c>
      <c r="Z28" s="30">
        <f>VLOOKUP(A28,cpos,17,0)</f>
        <v>4.00034E-05</v>
      </c>
      <c r="AA28" s="30">
        <f>VLOOKUP(A28,cpos,20,0)</f>
        <v>4.000380003399999</v>
      </c>
      <c r="AB28" s="31">
        <f>VLOOKUP(A28,cpos,16,0)</f>
        <v>4.00034</v>
      </c>
    </row>
    <row r="29" spans="1:28" ht="15">
      <c r="A29" s="3">
        <v>27</v>
      </c>
      <c r="B29" s="4">
        <f>RANK(U29,U$3:U$47)</f>
        <v>14</v>
      </c>
      <c r="C29" s="5">
        <v>36</v>
      </c>
      <c r="D29" s="20" t="s">
        <v>26</v>
      </c>
      <c r="E29" s="21"/>
      <c r="F29" s="21">
        <v>20.67</v>
      </c>
      <c r="G29" s="21">
        <v>13.5</v>
      </c>
      <c r="H29" s="21"/>
      <c r="I29" s="21">
        <v>3</v>
      </c>
      <c r="J29" s="21"/>
      <c r="K29" s="21">
        <v>7.67</v>
      </c>
      <c r="L29" s="21">
        <v>-9.5</v>
      </c>
      <c r="M29" s="32"/>
      <c r="N29" s="32"/>
      <c r="O29" s="32"/>
      <c r="P29" s="22"/>
      <c r="Q29" s="23">
        <f>SUM(E29:P29)+C29*0.00001</f>
        <v>35.340360000000004</v>
      </c>
      <c r="R29" s="23">
        <f>S29*0.00001+IF(COUNT(E29:P29)&gt;4,MAX(E29:P29)+LARGE(E29:P29,2)+LARGE(E29:P29,3)+LARGE(E29:P29,4)+LARGE(E29:P29,5))</f>
        <v>35.3404484036</v>
      </c>
      <c r="S29" s="24">
        <f>SUMIF(E29:P29,"&gt;0")+C29*0.00001</f>
        <v>44.840360000000004</v>
      </c>
      <c r="T29" s="25">
        <f>COUNT(E29:P29)</f>
        <v>5</v>
      </c>
      <c r="U29" s="25">
        <f>S29*0.00001+IF(T29&gt;3,MAX(E29:P29)+LARGE(E29:P29,2)+LARGE(E29:P29,3)+LARGE(E29:P29,4),IF(T29=0,-100,S29))</f>
        <v>44.8404484036</v>
      </c>
      <c r="V29">
        <f>IF(COUNT(E29:P29)&gt;4,1000+R29,IF(S29&gt;0.5,S29,Q29))</f>
        <v>1035.3404484036</v>
      </c>
      <c r="X29" s="3" t="str">
        <f>VLOOKUP(A29,cpos,3,0)</f>
        <v>Мусихин А.</v>
      </c>
      <c r="Y29" s="29">
        <f>VLOOKUP(A29,cpos,19,0)</f>
        <v>2</v>
      </c>
      <c r="Z29" s="30">
        <f>VLOOKUP(A29,cpos,17,0)</f>
        <v>4.600000000000001E-09</v>
      </c>
      <c r="AA29" s="30">
        <f>VLOOKUP(A29,cpos,20,0)</f>
        <v>0.0004600046</v>
      </c>
      <c r="AB29" s="31">
        <f>VLOOKUP(A29,cpos,16,0)</f>
        <v>-28.329539999999998</v>
      </c>
    </row>
    <row r="30" spans="1:28" ht="15">
      <c r="A30" s="3">
        <v>28</v>
      </c>
      <c r="B30" s="4">
        <f>RANK(U30,U$3:U$47)</f>
        <v>37</v>
      </c>
      <c r="C30" s="5">
        <v>41</v>
      </c>
      <c r="D30" s="20" t="s">
        <v>27</v>
      </c>
      <c r="E30" s="21"/>
      <c r="F30" s="21"/>
      <c r="G30" s="21"/>
      <c r="H30" s="21"/>
      <c r="I30" s="21"/>
      <c r="J30" s="21"/>
      <c r="K30" s="21"/>
      <c r="L30" s="21"/>
      <c r="M30" s="32"/>
      <c r="N30" s="32"/>
      <c r="O30" s="32"/>
      <c r="P30" s="22"/>
      <c r="Q30" s="23">
        <f>SUM(E30:P30)+C30*0.00001</f>
        <v>0.00041000000000000005</v>
      </c>
      <c r="R30" s="23">
        <f>S30*0.00001+IF(COUNT(E30:P30)&gt;4,MAX(E30:P30)+LARGE(E30:P30,2)+LARGE(E30:P30,3)+LARGE(E30:P30,4)+LARGE(E30:P30,5))</f>
        <v>4.100000000000001E-09</v>
      </c>
      <c r="S30" s="24">
        <f>SUMIF(E30:P30,"&gt;0")+C30*0.00001</f>
        <v>0.00041000000000000005</v>
      </c>
      <c r="T30" s="25">
        <f>COUNT(E30:P30)</f>
        <v>0</v>
      </c>
      <c r="U30" s="25">
        <f>S30*0.00001+IF(T30&gt;3,MAX(E30:P30)+LARGE(E30:P30,2)+LARGE(E30:P30,3)+LARGE(E30:P30,4),IF(T30=0,-100,S30))</f>
        <v>-99.9999999959</v>
      </c>
      <c r="V30">
        <f>IF(COUNT(E30:P30)&gt;4,1000+R30,IF(S30&gt;0.5,S30,Q30))</f>
        <v>0.00041000000000000005</v>
      </c>
      <c r="X30" s="3" t="str">
        <f>VLOOKUP(A30,cpos,3,0)</f>
        <v>Индинбаум С.</v>
      </c>
      <c r="Y30" s="29">
        <f>VLOOKUP(A30,cpos,19,0)</f>
        <v>3</v>
      </c>
      <c r="Z30" s="30">
        <f>VLOOKUP(A30,cpos,17,0)</f>
        <v>3.700000000000001E-09</v>
      </c>
      <c r="AA30" s="30">
        <f>VLOOKUP(A30,cpos,20,0)</f>
        <v>0.00037000370000000006</v>
      </c>
      <c r="AB30" s="31">
        <f>VLOOKUP(A30,cpos,16,0)</f>
        <v>-62.169630000000005</v>
      </c>
    </row>
    <row r="31" spans="1:28" ht="15">
      <c r="A31" s="3">
        <v>29</v>
      </c>
      <c r="B31" s="4">
        <f>RANK(U31,U$3:U$47)</f>
        <v>22</v>
      </c>
      <c r="C31" s="5">
        <v>32</v>
      </c>
      <c r="D31" s="20" t="s">
        <v>28</v>
      </c>
      <c r="E31" s="21"/>
      <c r="F31" s="21"/>
      <c r="G31" s="21"/>
      <c r="H31" s="21"/>
      <c r="I31" s="21">
        <v>-19</v>
      </c>
      <c r="J31" s="21">
        <v>-6</v>
      </c>
      <c r="K31" s="21">
        <v>19.67</v>
      </c>
      <c r="L31" s="21"/>
      <c r="M31" s="32"/>
      <c r="N31" s="32"/>
      <c r="O31" s="32"/>
      <c r="P31" s="22"/>
      <c r="Q31" s="23">
        <f>SUM(E31:P31)+C31*0.00001</f>
        <v>-5.329679999999998</v>
      </c>
      <c r="R31" s="23">
        <f>S31*0.00001+IF(COUNT(E31:P31)&gt;4,MAX(E31:P31)+LARGE(E31:P31,2)+LARGE(E31:P31,3)+LARGE(E31:P31,4)+LARGE(E31:P31,5))</f>
        <v>0.00019670320000000002</v>
      </c>
      <c r="S31" s="24">
        <f>SUMIF(E31:P31,"&gt;0")+C31*0.00001</f>
        <v>19.67032</v>
      </c>
      <c r="T31" s="25">
        <f>COUNT(E31:P31)</f>
        <v>3</v>
      </c>
      <c r="U31" s="25">
        <f>S31*0.00001+IF(T31&gt;3,MAX(E31:P31)+LARGE(E31:P31,2)+LARGE(E31:P31,3)+LARGE(E31:P31,4),IF(T31=0,-100,S31))</f>
        <v>19.6705167032</v>
      </c>
      <c r="V31">
        <f>IF(COUNT(E31:P31)&gt;4,1000+R31,IF(S31&gt;0.5,S31,Q31))</f>
        <v>19.67032</v>
      </c>
      <c r="X31" s="3" t="str">
        <f>VLOOKUP(A31,cpos,3,0)</f>
        <v>Середа Т.</v>
      </c>
      <c r="Y31" s="29">
        <f>VLOOKUP(A31,cpos,19,0)</f>
        <v>1</v>
      </c>
      <c r="Z31" s="30">
        <f>VLOOKUP(A31,cpos,17,0)</f>
        <v>3.1E-09</v>
      </c>
      <c r="AA31" s="30">
        <f>VLOOKUP(A31,cpos,20,0)</f>
        <v>0.00031000309999999997</v>
      </c>
      <c r="AB31" s="31">
        <f>VLOOKUP(A31,cpos,16,0)</f>
        <v>-15.99969</v>
      </c>
    </row>
    <row r="32" spans="1:28" ht="15">
      <c r="A32" s="3">
        <v>30</v>
      </c>
      <c r="B32" s="4">
        <f>RANK(U32,U$3:U$47)</f>
        <v>44</v>
      </c>
      <c r="C32" s="5">
        <v>12</v>
      </c>
      <c r="D32" s="20" t="s">
        <v>29</v>
      </c>
      <c r="E32" s="21"/>
      <c r="F32" s="21"/>
      <c r="G32" s="21"/>
      <c r="H32" s="21"/>
      <c r="I32" s="21"/>
      <c r="J32" s="21"/>
      <c r="K32" s="21"/>
      <c r="L32" s="21"/>
      <c r="M32" s="32"/>
      <c r="N32" s="32"/>
      <c r="O32" s="32"/>
      <c r="P32" s="22"/>
      <c r="Q32" s="23">
        <f>SUM(E32:P32)+C32*0.00001</f>
        <v>0.00012000000000000002</v>
      </c>
      <c r="R32" s="23">
        <f>S32*0.00001+IF(COUNT(E32:P32)&gt;4,MAX(E32:P32)+LARGE(E32:P32,2)+LARGE(E32:P32,3)+LARGE(E32:P32,4)+LARGE(E32:P32,5))</f>
        <v>1.2000000000000002E-09</v>
      </c>
      <c r="S32" s="24">
        <f>SUMIF(E32:P32,"&gt;0")+C32*0.00001</f>
        <v>0.00012000000000000002</v>
      </c>
      <c r="T32" s="25">
        <f>COUNT(E32:P32)</f>
        <v>0</v>
      </c>
      <c r="U32" s="25">
        <f>S32*0.00001+IF(T32&gt;3,MAX(E32:P32)+LARGE(E32:P32,2)+LARGE(E32:P32,3)+LARGE(E32:P32,4),IF(T32=0,-100,S32))</f>
        <v>-99.9999999988</v>
      </c>
      <c r="V32">
        <f>IF(COUNT(E32:P32)&gt;4,1000+R32,IF(S32&gt;0.5,S32,Q32))</f>
        <v>0.00012000000000000002</v>
      </c>
      <c r="X32" s="3" t="str">
        <f>VLOOKUP(A32,cpos,3,0)</f>
        <v>Абрамов Е.</v>
      </c>
      <c r="Y32" s="29">
        <f>VLOOKUP(A32,cpos,19,0)</f>
        <v>1</v>
      </c>
      <c r="Z32" s="30">
        <f>VLOOKUP(A32,cpos,17,0)</f>
        <v>2.7E-09</v>
      </c>
      <c r="AA32" s="30">
        <f>VLOOKUP(A32,cpos,20,0)</f>
        <v>0.0002700027</v>
      </c>
      <c r="AB32" s="31">
        <f>VLOOKUP(A32,cpos,16,0)</f>
        <v>-15.49973</v>
      </c>
    </row>
    <row r="33" spans="1:28" ht="15">
      <c r="A33" s="3">
        <v>31</v>
      </c>
      <c r="B33" s="4">
        <f>RANK(U33,U$3:U$47)</f>
        <v>10</v>
      </c>
      <c r="C33" s="5">
        <v>15</v>
      </c>
      <c r="D33" s="20" t="s">
        <v>64</v>
      </c>
      <c r="E33" s="21"/>
      <c r="F33" s="21"/>
      <c r="G33" s="21"/>
      <c r="H33" s="21"/>
      <c r="I33" s="21"/>
      <c r="J33" s="21"/>
      <c r="K33" s="21"/>
      <c r="L33" s="21"/>
      <c r="M33" s="32">
        <v>17.67</v>
      </c>
      <c r="N33" s="32">
        <v>43.5</v>
      </c>
      <c r="O33" s="32"/>
      <c r="P33" s="22"/>
      <c r="Q33" s="23">
        <f>SUM(E33:P33)+C33*0.00001</f>
        <v>61.17015</v>
      </c>
      <c r="R33" s="23">
        <f>S33*0.00001+IF(COUNT(E33:P33)&gt;4,MAX(E33:P33)+LARGE(E33:P33,2)+LARGE(E33:P33,3)+LARGE(E33:P33,4)+LARGE(E33:P33,5))</f>
        <v>0.0006117015</v>
      </c>
      <c r="S33" s="24">
        <f>SUMIF(E33:P33,"&gt;0")+C33*0.00001</f>
        <v>61.17015</v>
      </c>
      <c r="T33" s="25">
        <f>COUNT(E33:P33)</f>
        <v>2</v>
      </c>
      <c r="U33" s="25">
        <f>S33*0.00001+IF(T33&gt;3,MAX(E33:P33)+LARGE(E33:P33,2)+LARGE(E33:P33,3)+LARGE(E33:P33,4),IF(T33=0,-100,S33))</f>
        <v>61.1707617015</v>
      </c>
      <c r="V33">
        <f>IF(COUNT(E33:P33)&gt;4,1000+R33,IF(S33&gt;0.5,S33,Q33))</f>
        <v>61.17015</v>
      </c>
      <c r="X33" s="3" t="str">
        <f>VLOOKUP(A33,cpos,3,0)</f>
        <v>Ковальков И.</v>
      </c>
      <c r="Y33" s="29">
        <f>VLOOKUP(A33,cpos,19,0)</f>
        <v>1</v>
      </c>
      <c r="Z33" s="30">
        <f>VLOOKUP(A33,cpos,17,0)</f>
        <v>1.3000000000000003E-09</v>
      </c>
      <c r="AA33" s="30">
        <f>VLOOKUP(A33,cpos,20,0)</f>
        <v>0.00013000130000000003</v>
      </c>
      <c r="AB33" s="31">
        <f>VLOOKUP(A33,cpos,16,0)</f>
        <v>-24.32987</v>
      </c>
    </row>
    <row r="34" spans="1:28" ht="15">
      <c r="A34" s="3">
        <v>32</v>
      </c>
      <c r="B34" s="4">
        <f>RANK(U34,U$3:U$47)</f>
        <v>38</v>
      </c>
      <c r="C34" s="5">
        <v>33</v>
      </c>
      <c r="D34" s="20" t="s">
        <v>48</v>
      </c>
      <c r="E34" s="21"/>
      <c r="F34" s="21"/>
      <c r="G34" s="21"/>
      <c r="H34" s="21"/>
      <c r="I34" s="21"/>
      <c r="J34" s="21"/>
      <c r="K34" s="21"/>
      <c r="L34" s="21"/>
      <c r="M34" s="32"/>
      <c r="N34" s="32"/>
      <c r="O34" s="32"/>
      <c r="P34" s="22"/>
      <c r="Q34" s="23">
        <f>SUM(E34:P34)+C34*0.00001</f>
        <v>0.00033000000000000005</v>
      </c>
      <c r="R34" s="23">
        <f>S34*0.00001+IF(COUNT(E34:P34)&gt;4,MAX(E34:P34)+LARGE(E34:P34,2)+LARGE(E34:P34,3)+LARGE(E34:P34,4)+LARGE(E34:P34,5))</f>
        <v>3.3000000000000006E-09</v>
      </c>
      <c r="S34" s="24">
        <f>SUMIF(E34:P34,"&gt;0")+C34*0.00001</f>
        <v>0.00033000000000000005</v>
      </c>
      <c r="T34" s="25">
        <f>COUNT(E34:P34)</f>
        <v>0</v>
      </c>
      <c r="U34" s="25">
        <f>S34*0.00001+IF(T34&gt;3,MAX(E34:P34)+LARGE(E34:P34,2)+LARGE(E34:P34,3)+LARGE(E34:P34,4),IF(T34=0,-100,S34))</f>
        <v>-99.9999999967</v>
      </c>
      <c r="V34">
        <f>IF(COUNT(E34:P34)&gt;4,1000+R34,IF(S34&gt;0.5,S34,Q34))</f>
        <v>0.00033000000000000005</v>
      </c>
      <c r="X34" s="3" t="str">
        <f>VLOOKUP(A34,cpos,3,0)</f>
        <v>Журин Е.</v>
      </c>
      <c r="Y34" s="29">
        <f>VLOOKUP(A34,cpos,19,0)</f>
        <v>1</v>
      </c>
      <c r="Z34" s="30">
        <f>VLOOKUP(A34,cpos,17,0)</f>
        <v>4.0000000000000007E-10</v>
      </c>
      <c r="AA34" s="30">
        <f>VLOOKUP(A34,cpos,20,0)</f>
        <v>4.0000400000000004E-05</v>
      </c>
      <c r="AB34" s="31">
        <f>VLOOKUP(A34,cpos,16,0)</f>
        <v>-11.49996</v>
      </c>
    </row>
    <row r="35" spans="1:28" ht="15">
      <c r="A35" s="3">
        <v>33</v>
      </c>
      <c r="B35" s="4">
        <f>RANK(U35,U$3:U$47)</f>
        <v>2</v>
      </c>
      <c r="C35" s="5">
        <v>5</v>
      </c>
      <c r="D35" s="20" t="s">
        <v>30</v>
      </c>
      <c r="E35" s="21">
        <v>1.33</v>
      </c>
      <c r="F35" s="21">
        <v>-4.33</v>
      </c>
      <c r="G35" s="21">
        <v>-25</v>
      </c>
      <c r="H35" s="21">
        <v>2</v>
      </c>
      <c r="I35" s="21">
        <v>76.5</v>
      </c>
      <c r="J35" s="21">
        <v>5.5</v>
      </c>
      <c r="K35" s="21">
        <v>12</v>
      </c>
      <c r="L35" s="21">
        <v>28</v>
      </c>
      <c r="M35" s="32">
        <v>-22.33</v>
      </c>
      <c r="N35" s="32">
        <v>-14</v>
      </c>
      <c r="O35" s="32"/>
      <c r="P35" s="22"/>
      <c r="Q35" s="23">
        <f>SUM(E35:P35)+C35*0.00001</f>
        <v>59.67005</v>
      </c>
      <c r="R35" s="23">
        <f>S35*0.00001+IF(COUNT(E35:P35)&gt;4,MAX(E35:P35)+LARGE(E35:P35,2)+LARGE(E35:P35,3)+LARGE(E35:P35,4)+LARGE(E35:P35,5))</f>
        <v>124.0012533005</v>
      </c>
      <c r="S35" s="24">
        <f>SUMIF(E35:P35,"&gt;0")+C35*0.00001</f>
        <v>125.33005</v>
      </c>
      <c r="T35" s="25">
        <f>COUNT(E35:P35)</f>
        <v>10</v>
      </c>
      <c r="U35" s="25">
        <f>S35*0.00001+IF(T35&gt;3,MAX(E35:P35)+LARGE(E35:P35,2)+LARGE(E35:P35,3)+LARGE(E35:P35,4),IF(T35=0,-100,S35))</f>
        <v>122.0012533005</v>
      </c>
      <c r="V35">
        <f>IF(COUNT(E35:P35)&gt;4,1000+R35,IF(S35&gt;0.5,S35,Q35))</f>
        <v>1124.0012533005</v>
      </c>
      <c r="X35" s="3" t="str">
        <f>VLOOKUP(A35,cpos,3,0)</f>
        <v>Серебрякова Г.</v>
      </c>
      <c r="Y35" s="29">
        <f>VLOOKUP(A35,cpos,19,0)</f>
        <v>5</v>
      </c>
      <c r="Z35" s="46">
        <f>VLOOKUP(A35,cpos,17,0)</f>
        <v>-51.1697966986</v>
      </c>
      <c r="AA35" s="30">
        <f>VLOOKUP(A35,cpos,20,0)</f>
        <v>-12.669796698600003</v>
      </c>
      <c r="AB35" s="31">
        <f>VLOOKUP(A35,cpos,16,0)</f>
        <v>-51.16986</v>
      </c>
    </row>
    <row r="36" spans="1:28" ht="15">
      <c r="A36" s="3">
        <v>34</v>
      </c>
      <c r="B36" s="4">
        <f>RANK(U36,U$3:U$47)</f>
        <v>45</v>
      </c>
      <c r="C36" s="11">
        <v>1</v>
      </c>
      <c r="D36" s="20" t="s">
        <v>41</v>
      </c>
      <c r="E36" s="21"/>
      <c r="F36" s="21"/>
      <c r="G36" s="21"/>
      <c r="H36" s="21"/>
      <c r="I36" s="21"/>
      <c r="J36" s="21"/>
      <c r="K36" s="21"/>
      <c r="L36" s="21"/>
      <c r="M36" s="32"/>
      <c r="N36" s="32"/>
      <c r="O36" s="32"/>
      <c r="P36" s="22"/>
      <c r="Q36" s="23">
        <f>SUM(E36:P36)+C36*0.00001</f>
        <v>1E-05</v>
      </c>
      <c r="R36" s="23">
        <f>S36*0.00001+IF(COUNT(E36:P36)&gt;4,MAX(E36:P36)+LARGE(E36:P36,2)+LARGE(E36:P36,3)+LARGE(E36:P36,4)+LARGE(E36:P36,5))</f>
        <v>1.0000000000000002E-10</v>
      </c>
      <c r="S36" s="24">
        <f>SUMIF(E36:P36,"&gt;0")+C36*0.00001</f>
        <v>1E-05</v>
      </c>
      <c r="T36" s="25">
        <f>COUNT(E36:P36)</f>
        <v>0</v>
      </c>
      <c r="U36" s="25">
        <f>S36*0.00001+IF(T36&gt;3,MAX(E36:P36)+LARGE(E36:P36,2)+LARGE(E36:P36,3)+LARGE(E36:P36,4),IF(T36=0,-100,S36))</f>
        <v>-99.9999999999</v>
      </c>
      <c r="V36">
        <f>IF(COUNT(E36:P36)&gt;4,1000+R36,IF(S36&gt;0.5,S36,Q36))</f>
        <v>1E-05</v>
      </c>
      <c r="X36" s="3" t="str">
        <f>VLOOKUP(A36,cpos,3,0)</f>
        <v>Лудинов А.</v>
      </c>
      <c r="Y36" s="29">
        <f>VLOOKUP(A36,cpos,19,0)</f>
        <v>4</v>
      </c>
      <c r="Z36" s="30">
        <f>VLOOKUP(A36,cpos,17,0)</f>
        <v>0.0001433018</v>
      </c>
      <c r="AA36" s="30">
        <f>VLOOKUP(A36,cpos,20,0)</f>
        <v>-70.16985669820001</v>
      </c>
      <c r="AB36" s="31">
        <f>VLOOKUP(A36,cpos,16,0)</f>
        <v>-70.16982</v>
      </c>
    </row>
    <row r="37" spans="1:28" ht="15">
      <c r="A37" s="3">
        <v>35</v>
      </c>
      <c r="B37" s="4">
        <f>RANK(U37,U$3:U$47)</f>
        <v>17</v>
      </c>
      <c r="C37" s="5">
        <v>30</v>
      </c>
      <c r="D37" s="20" t="s">
        <v>31</v>
      </c>
      <c r="E37" s="21"/>
      <c r="F37" s="21"/>
      <c r="G37" s="21"/>
      <c r="H37" s="21"/>
      <c r="I37" s="21"/>
      <c r="J37" s="21"/>
      <c r="K37" s="21">
        <v>18.33</v>
      </c>
      <c r="L37" s="21"/>
      <c r="M37" s="32"/>
      <c r="N37" s="32">
        <v>7</v>
      </c>
      <c r="O37" s="32"/>
      <c r="P37" s="22"/>
      <c r="Q37" s="23">
        <f>SUM(E37:P37)+C37*0.00001</f>
        <v>25.330299999999998</v>
      </c>
      <c r="R37" s="23">
        <f>S37*0.00001+IF(COUNT(E37:P37)&gt;4,MAX(E37:P37)+LARGE(E37:P37,2)+LARGE(E37:P37,3)+LARGE(E37:P37,4)+LARGE(E37:P37,5))</f>
        <v>0.00025330299999999997</v>
      </c>
      <c r="S37" s="24">
        <f>SUMIF(E37:P37,"&gt;0")+C37*0.00001</f>
        <v>25.330299999999998</v>
      </c>
      <c r="T37" s="25">
        <f>COUNT(E37:P37)</f>
        <v>2</v>
      </c>
      <c r="U37" s="25">
        <f>S37*0.00001+IF(T37&gt;3,MAX(E37:P37)+LARGE(E37:P37,2)+LARGE(E37:P37,3)+LARGE(E37:P37,4),IF(T37=0,-100,S37))</f>
        <v>25.330553303</v>
      </c>
      <c r="V37">
        <f>IF(COUNT(E37:P37)&gt;4,1000+R37,IF(S37&gt;0.5,S37,Q37))</f>
        <v>25.330299999999998</v>
      </c>
      <c r="X37" s="3"/>
      <c r="Y37" s="29"/>
      <c r="Z37" s="30"/>
      <c r="AA37" s="30"/>
      <c r="AB37" s="31"/>
    </row>
    <row r="38" spans="1:28" ht="15">
      <c r="A38" s="3">
        <v>36</v>
      </c>
      <c r="B38" s="4">
        <f>RANK(U38,U$3:U$47)</f>
        <v>33</v>
      </c>
      <c r="C38" s="5">
        <v>14</v>
      </c>
      <c r="D38" s="20" t="s">
        <v>46</v>
      </c>
      <c r="E38" s="21">
        <v>0.33</v>
      </c>
      <c r="F38" s="21"/>
      <c r="G38" s="21">
        <v>-38.5</v>
      </c>
      <c r="H38" s="21">
        <v>-9.5</v>
      </c>
      <c r="I38" s="21">
        <v>20</v>
      </c>
      <c r="J38" s="21">
        <v>-23.5</v>
      </c>
      <c r="K38" s="21"/>
      <c r="L38" s="21"/>
      <c r="M38" s="32"/>
      <c r="N38" s="32"/>
      <c r="O38" s="32"/>
      <c r="P38" s="22"/>
      <c r="Q38" s="23">
        <f>SUM(E38:P38)+C38*0.00001</f>
        <v>-51.16986</v>
      </c>
      <c r="R38" s="23">
        <f>S38*0.00001+IF(COUNT(E38:P38)&gt;4,MAX(E38:P38)+LARGE(E38:P38,2)+LARGE(E38:P38,3)+LARGE(E38:P38,4)+LARGE(E38:P38,5))</f>
        <v>-51.1697966986</v>
      </c>
      <c r="S38" s="24">
        <f>SUMIF(E38:P38,"&gt;0")+C38*0.00001</f>
        <v>20.330139999999997</v>
      </c>
      <c r="T38" s="25">
        <f>COUNT(E38:P38)</f>
        <v>5</v>
      </c>
      <c r="U38" s="25">
        <f>S38*0.00001+IF(T38&gt;3,MAX(E38:P38)+LARGE(E38:P38,2)+LARGE(E38:P38,3)+LARGE(E38:P38,4),IF(T38=0,-100,S38))</f>
        <v>-12.669796698600003</v>
      </c>
      <c r="V38">
        <f>IF(COUNT(E38:P38)&gt;4,1000+R38,IF(S38&gt;0.5,S38,Q38))</f>
        <v>948.8302033014</v>
      </c>
      <c r="X38" s="3"/>
      <c r="Y38" s="29"/>
      <c r="Z38" s="30"/>
      <c r="AA38" s="30"/>
      <c r="AB38" s="31"/>
    </row>
    <row r="39" spans="1:28" ht="15">
      <c r="A39" s="3">
        <v>37</v>
      </c>
      <c r="B39" s="4">
        <f>RANK(U39,U$3:U$47)</f>
        <v>29</v>
      </c>
      <c r="C39" s="5">
        <v>31</v>
      </c>
      <c r="D39" s="20" t="s">
        <v>32</v>
      </c>
      <c r="E39" s="21"/>
      <c r="F39" s="21"/>
      <c r="G39" s="21">
        <v>-16</v>
      </c>
      <c r="H39" s="21"/>
      <c r="I39" s="21"/>
      <c r="J39" s="21"/>
      <c r="K39" s="21"/>
      <c r="L39" s="21"/>
      <c r="M39" s="32"/>
      <c r="N39" s="32"/>
      <c r="O39" s="32"/>
      <c r="P39" s="22"/>
      <c r="Q39" s="23">
        <f>SUM(E39:P39)+C39*0.00001</f>
        <v>-15.99969</v>
      </c>
      <c r="R39" s="23">
        <f>S39*0.00001+IF(COUNT(E39:P39)&gt;4,MAX(E39:P39)+LARGE(E39:P39,2)+LARGE(E39:P39,3)+LARGE(E39:P39,4)+LARGE(E39:P39,5))</f>
        <v>3.1E-09</v>
      </c>
      <c r="S39" s="24">
        <f>SUMIF(E39:P39,"&gt;0")+C39*0.00001</f>
        <v>0.00031</v>
      </c>
      <c r="T39" s="25">
        <f>COUNT(E39:P39)</f>
        <v>1</v>
      </c>
      <c r="U39" s="25">
        <f>S39*0.00001+IF(T39&gt;3,MAX(E39:P39)+LARGE(E39:P39,2)+LARGE(E39:P39,3)+LARGE(E39:P39,4),IF(T39=0,-100,S39))</f>
        <v>0.00031000309999999997</v>
      </c>
      <c r="V39">
        <f>IF(COUNT(E39:P39)&gt;4,1000+R39,IF(S39&gt;0.5,S39,Q39))</f>
        <v>-15.99969</v>
      </c>
      <c r="X39" s="3"/>
      <c r="Y39" s="29"/>
      <c r="Z39" s="30"/>
      <c r="AA39" s="30"/>
      <c r="AB39" s="31"/>
    </row>
    <row r="40" spans="1:28" ht="15">
      <c r="A40" s="3">
        <v>38</v>
      </c>
      <c r="B40" s="4">
        <f>RANK(U40,U$3:U$47)</f>
        <v>13</v>
      </c>
      <c r="C40" s="5">
        <v>11</v>
      </c>
      <c r="D40" s="20" t="s">
        <v>43</v>
      </c>
      <c r="E40" s="21"/>
      <c r="F40" s="21">
        <v>-54.67</v>
      </c>
      <c r="G40" s="21"/>
      <c r="H40" s="21">
        <v>14</v>
      </c>
      <c r="I40" s="21">
        <v>3.5</v>
      </c>
      <c r="J40" s="21">
        <v>21</v>
      </c>
      <c r="K40" s="21">
        <v>8</v>
      </c>
      <c r="L40" s="21">
        <v>7</v>
      </c>
      <c r="M40" s="32"/>
      <c r="N40" s="32"/>
      <c r="O40" s="32"/>
      <c r="P40" s="22"/>
      <c r="Q40" s="23">
        <f>SUM(E40:P40)+C40*0.00001</f>
        <v>-1.1698900000000017</v>
      </c>
      <c r="R40" s="23">
        <f>S40*0.00001+IF(COUNT(E40:P40)&gt;4,MAX(E40:P40)+LARGE(E40:P40,2)+LARGE(E40:P40,3)+LARGE(E40:P40,4)+LARGE(E40:P40,5))</f>
        <v>53.5005350011</v>
      </c>
      <c r="S40" s="24">
        <f>SUMIF(E40:P40,"&gt;0")+C40*0.00001</f>
        <v>53.50011</v>
      </c>
      <c r="T40" s="25">
        <f>COUNT(E40:P40)</f>
        <v>6</v>
      </c>
      <c r="U40" s="25">
        <f>S40*0.00001+IF(T40&gt;3,MAX(E40:P40)+LARGE(E40:P40,2)+LARGE(E40:P40,3)+LARGE(E40:P40,4),IF(T40=0,-100,S40))</f>
        <v>50.0005350011</v>
      </c>
      <c r="V40">
        <f>IF(COUNT(E40:P40)&gt;4,1000+R40,IF(S40&gt;0.5,S40,Q40))</f>
        <v>1053.5005350011</v>
      </c>
      <c r="X40" s="3"/>
      <c r="Y40" s="29"/>
      <c r="Z40" s="30"/>
      <c r="AA40" s="30"/>
      <c r="AB40" s="31"/>
    </row>
    <row r="41" spans="1:28" ht="15">
      <c r="A41" s="3">
        <v>39</v>
      </c>
      <c r="B41" s="4">
        <f>RANK(U41,U$3:U$47)</f>
        <v>15</v>
      </c>
      <c r="C41" s="5">
        <v>2</v>
      </c>
      <c r="D41" s="20" t="s">
        <v>33</v>
      </c>
      <c r="E41" s="21">
        <v>28</v>
      </c>
      <c r="F41" s="21"/>
      <c r="G41" s="21">
        <v>-28</v>
      </c>
      <c r="H41" s="21"/>
      <c r="I41" s="21"/>
      <c r="J41" s="21"/>
      <c r="K41" s="21">
        <v>29.33</v>
      </c>
      <c r="L41" s="21">
        <v>-25.5</v>
      </c>
      <c r="M41" s="32">
        <v>-1.67</v>
      </c>
      <c r="N41" s="32"/>
      <c r="O41" s="32"/>
      <c r="P41" s="22"/>
      <c r="Q41" s="23">
        <f>SUM(E41:P41)+C41*0.00001</f>
        <v>2.1600199999999985</v>
      </c>
      <c r="R41" s="23">
        <f>S41*0.00001+IF(COUNT(E41:P41)&gt;4,MAX(E41:P41)+LARGE(E41:P41,2)+LARGE(E41:P41,3)+LARGE(E41:P41,4)+LARGE(E41:P41,5))</f>
        <v>2.1605733001999967</v>
      </c>
      <c r="S41" s="24">
        <f>SUMIF(E41:P41,"&gt;0")+C41*0.00001</f>
        <v>57.33002</v>
      </c>
      <c r="T41" s="25">
        <f>COUNT(E41:P41)</f>
        <v>5</v>
      </c>
      <c r="U41" s="25">
        <f>S41*0.00001+IF(T41&gt;3,MAX(E41:P41)+LARGE(E41:P41,2)+LARGE(E41:P41,3)+LARGE(E41:P41,4),IF(T41=0,-100,S41))</f>
        <v>30.160573300199996</v>
      </c>
      <c r="V41">
        <f>IF(COUNT(E41:P41)&gt;4,1000+R41,IF(S41&gt;0.5,S41,Q41))</f>
        <v>1002.1605733002</v>
      </c>
      <c r="X41" s="3"/>
      <c r="Y41" s="29"/>
      <c r="Z41" s="30"/>
      <c r="AA41" s="30"/>
      <c r="AB41" s="31"/>
    </row>
    <row r="42" spans="1:28" ht="15">
      <c r="A42" s="3">
        <v>40</v>
      </c>
      <c r="B42" s="4">
        <f>RANK(U42,U$3:U$47)</f>
        <v>7</v>
      </c>
      <c r="C42" s="5">
        <v>38</v>
      </c>
      <c r="D42" s="20" t="s">
        <v>42</v>
      </c>
      <c r="E42" s="21">
        <v>-3.67</v>
      </c>
      <c r="F42" s="21">
        <v>19.33</v>
      </c>
      <c r="G42" s="21">
        <v>-4</v>
      </c>
      <c r="H42" s="21">
        <v>30</v>
      </c>
      <c r="I42" s="21">
        <v>35.5</v>
      </c>
      <c r="J42" s="21"/>
      <c r="K42" s="21">
        <v>4.67</v>
      </c>
      <c r="L42" s="21">
        <v>-3</v>
      </c>
      <c r="M42" s="32">
        <v>8</v>
      </c>
      <c r="N42" s="32">
        <v>-38.5</v>
      </c>
      <c r="O42" s="32"/>
      <c r="P42" s="22"/>
      <c r="Q42" s="23">
        <f>SUM(E42:P42)+C42*0.00001</f>
        <v>48.33038</v>
      </c>
      <c r="R42" s="23">
        <f>S42*0.00001+IF(COUNT(E42:P42)&gt;4,MAX(E42:P42)+LARGE(E42:P42,2)+LARGE(E42:P42,3)+LARGE(E42:P42,4)+LARGE(E42:P42,5))</f>
        <v>97.5009750038</v>
      </c>
      <c r="S42" s="24">
        <f>SUMIF(E42:P42,"&gt;0")+C42*0.00001</f>
        <v>97.50038</v>
      </c>
      <c r="T42" s="25">
        <f>COUNT(E42:P42)</f>
        <v>9</v>
      </c>
      <c r="U42" s="25">
        <f>S42*0.00001+IF(T42&gt;3,MAX(E42:P42)+LARGE(E42:P42,2)+LARGE(E42:P42,3)+LARGE(E42:P42,4),IF(T42=0,-100,S42))</f>
        <v>92.83097500379999</v>
      </c>
      <c r="V42">
        <f>IF(COUNT(E42:P42)&gt;4,1000+R42,IF(S42&gt;0.5,S42,Q42))</f>
        <v>1097.5009750038</v>
      </c>
      <c r="X42" s="3"/>
      <c r="Y42" s="29"/>
      <c r="Z42" s="30"/>
      <c r="AA42" s="30"/>
      <c r="AB42" s="31"/>
    </row>
    <row r="43" spans="1:28" ht="15">
      <c r="A43" s="3">
        <v>41</v>
      </c>
      <c r="B43" s="4">
        <f>RANK(U43,U$3:U$47)</f>
        <v>19</v>
      </c>
      <c r="C43" s="5">
        <v>10</v>
      </c>
      <c r="D43" s="20" t="s">
        <v>34</v>
      </c>
      <c r="E43" s="21">
        <v>-2</v>
      </c>
      <c r="F43" s="21">
        <v>-9.67</v>
      </c>
      <c r="G43" s="21"/>
      <c r="H43" s="21">
        <v>24</v>
      </c>
      <c r="I43" s="21"/>
      <c r="J43" s="21"/>
      <c r="K43" s="21"/>
      <c r="L43" s="21"/>
      <c r="M43" s="32"/>
      <c r="N43" s="32"/>
      <c r="O43" s="32"/>
      <c r="P43" s="22"/>
      <c r="Q43" s="23">
        <f>SUM(E43:P43)+C43*0.00001</f>
        <v>12.3301</v>
      </c>
      <c r="R43" s="23">
        <f>S43*0.00001+IF(COUNT(E43:P43)&gt;4,MAX(E43:P43)+LARGE(E43:P43,2)+LARGE(E43:P43,3)+LARGE(E43:P43,4)+LARGE(E43:P43,5))</f>
        <v>0.00024000100000000002</v>
      </c>
      <c r="S43" s="24">
        <f>SUMIF(E43:P43,"&gt;0")+C43*0.00001</f>
        <v>24.0001</v>
      </c>
      <c r="T43" s="25">
        <f>COUNT(E43:P43)</f>
        <v>3</v>
      </c>
      <c r="U43" s="25">
        <f>S43*0.00001+IF(T43&gt;3,MAX(E43:P43)+LARGE(E43:P43,2)+LARGE(E43:P43,3)+LARGE(E43:P43,4),IF(T43=0,-100,S43))</f>
        <v>24.000340001</v>
      </c>
      <c r="V43">
        <f>IF(COUNT(E43:P43)&gt;4,1000+R43,IF(S43&gt;0.5,S43,Q43))</f>
        <v>24.0001</v>
      </c>
      <c r="X43" s="3"/>
      <c r="Y43" s="29"/>
      <c r="Z43" s="30"/>
      <c r="AA43" s="30"/>
      <c r="AB43" s="31"/>
    </row>
    <row r="44" spans="1:28" ht="15">
      <c r="A44" s="3">
        <v>42</v>
      </c>
      <c r="B44" s="4">
        <f>RANK(U44,U$3:U$47)</f>
        <v>6</v>
      </c>
      <c r="C44" s="5">
        <v>26</v>
      </c>
      <c r="D44" s="20" t="s">
        <v>50</v>
      </c>
      <c r="E44" s="21">
        <v>50.33</v>
      </c>
      <c r="F44" s="21">
        <v>40.67</v>
      </c>
      <c r="G44" s="21"/>
      <c r="H44" s="21"/>
      <c r="I44" s="21"/>
      <c r="J44" s="21"/>
      <c r="K44" s="21">
        <v>25.67</v>
      </c>
      <c r="L44" s="21"/>
      <c r="M44" s="21">
        <v>-15</v>
      </c>
      <c r="N44" s="21"/>
      <c r="O44" s="21"/>
      <c r="P44" s="22"/>
      <c r="Q44" s="23">
        <f>SUM(E44:P44)+C44*0.00001</f>
        <v>101.67026</v>
      </c>
      <c r="R44" s="23">
        <f>S44*0.00001+IF(COUNT(E44:P44)&gt;4,MAX(E44:P44)+LARGE(E44:P44,2)+LARGE(E44:P44,3)+LARGE(E44:P44,4)+LARGE(E44:P44,5))</f>
        <v>0.0011667026000000001</v>
      </c>
      <c r="S44" s="24">
        <f>SUMIF(E44:P44,"&gt;0")+C44*0.00001</f>
        <v>116.67026</v>
      </c>
      <c r="T44" s="25">
        <f>COUNT(E44:P44)</f>
        <v>4</v>
      </c>
      <c r="U44" s="25">
        <f>S44*0.00001+IF(T44&gt;3,MAX(E44:P44)+LARGE(E44:P44,2)+LARGE(E44:P44,3)+LARGE(E44:P44,4),IF(T44=0,-100,S44))</f>
        <v>101.6711667026</v>
      </c>
      <c r="V44">
        <f>IF(COUNT(E44:P44)&gt;4,1000+R44,IF(S44&gt;0.5,S44,Q44))</f>
        <v>116.67026</v>
      </c>
      <c r="X44" s="3"/>
      <c r="Y44" s="29"/>
      <c r="Z44" s="30"/>
      <c r="AA44" s="30"/>
      <c r="AB44" s="31"/>
    </row>
    <row r="45" spans="1:28" ht="15">
      <c r="A45" s="3">
        <v>43</v>
      </c>
      <c r="B45" s="4">
        <f>RANK(U45,U$3:U$47)</f>
        <v>1</v>
      </c>
      <c r="C45" s="5">
        <v>3</v>
      </c>
      <c r="D45" s="20" t="s">
        <v>35</v>
      </c>
      <c r="E45" s="21"/>
      <c r="F45" s="21">
        <v>-9.67</v>
      </c>
      <c r="G45" s="21">
        <v>47.5</v>
      </c>
      <c r="H45" s="21"/>
      <c r="I45" s="21">
        <v>30</v>
      </c>
      <c r="J45" s="21">
        <v>33</v>
      </c>
      <c r="K45" s="21">
        <v>9</v>
      </c>
      <c r="L45" s="21">
        <v>38.5</v>
      </c>
      <c r="M45" s="21">
        <v>-27</v>
      </c>
      <c r="N45" s="21">
        <v>37.5</v>
      </c>
      <c r="O45" s="21"/>
      <c r="P45" s="22"/>
      <c r="Q45" s="23">
        <f>SUM(E45:P45)+C45*0.00001</f>
        <v>158.83003</v>
      </c>
      <c r="R45" s="23">
        <f>S45*0.00001+IF(COUNT(E45:P45)&gt;4,MAX(E45:P45)+LARGE(E45:P45,2)+LARGE(E45:P45,3)+LARGE(E45:P45,4)+LARGE(E45:P45,5))</f>
        <v>186.5019550003</v>
      </c>
      <c r="S45" s="24">
        <f>SUMIF(E45:P45,"&gt;0")+C45*0.00001</f>
        <v>195.50003</v>
      </c>
      <c r="T45" s="25">
        <f>COUNT(E45:P45)</f>
        <v>8</v>
      </c>
      <c r="U45" s="25">
        <f>S45*0.00001+IF(T45&gt;3,MAX(E45:P45)+LARGE(E45:P45,2)+LARGE(E45:P45,3)+LARGE(E45:P45,4),IF(T45=0,-100,S45))</f>
        <v>156.5019550003</v>
      </c>
      <c r="V45">
        <f>IF(COUNT(E45:P45)&gt;4,1000+R45,IF(S45&gt;0.5,S45,Q45))</f>
        <v>1186.5019550003</v>
      </c>
      <c r="X45" s="3"/>
      <c r="Y45" s="29"/>
      <c r="Z45" s="30"/>
      <c r="AA45" s="30"/>
      <c r="AB45" s="31"/>
    </row>
    <row r="46" spans="1:28" ht="15">
      <c r="A46" s="3">
        <v>44</v>
      </c>
      <c r="B46" s="4">
        <f>RANK(U46,U$3:U$47)</f>
        <v>27</v>
      </c>
      <c r="C46" s="5">
        <v>46</v>
      </c>
      <c r="D46" s="42" t="s">
        <v>40</v>
      </c>
      <c r="E46" s="43"/>
      <c r="F46" s="43">
        <v>-0.33</v>
      </c>
      <c r="G46" s="43"/>
      <c r="H46" s="43"/>
      <c r="I46" s="43">
        <v>-28</v>
      </c>
      <c r="J46" s="43"/>
      <c r="K46" s="43"/>
      <c r="L46" s="43"/>
      <c r="M46" s="43"/>
      <c r="N46" s="43"/>
      <c r="O46" s="43"/>
      <c r="P46" s="44"/>
      <c r="Q46" s="23">
        <f>SUM(E46:P46)+C46*0.00001</f>
        <v>-28.329539999999998</v>
      </c>
      <c r="R46" s="23">
        <f>S46*0.00001+IF(COUNT(E46:P46)&gt;4,MAX(E46:P46)+LARGE(E46:P46,2)+LARGE(E46:P46,3)+LARGE(E46:P46,4)+LARGE(E46:P46,5))</f>
        <v>4.600000000000001E-09</v>
      </c>
      <c r="S46" s="24">
        <f>SUMIF(E46:P46,"&gt;0")+C46*0.00001</f>
        <v>0.00046</v>
      </c>
      <c r="T46" s="25">
        <f>COUNT(E46:P46)</f>
        <v>2</v>
      </c>
      <c r="U46" s="25">
        <f>S46*0.00001+IF(T46&gt;3,MAX(E46:P46)+LARGE(E46:P46,2)+LARGE(E46:P46,3)+LARGE(E46:P46,4),IF(T46=0,-100,S46))</f>
        <v>0.0004600046</v>
      </c>
      <c r="V46">
        <f>IF(COUNT(E46:P46)&gt;4,1000+R46,IF(S46&gt;0.5,S46,Q46))</f>
        <v>-28.329539999999998</v>
      </c>
      <c r="X46" s="3"/>
      <c r="Y46" s="29"/>
      <c r="Z46" s="30"/>
      <c r="AA46" s="30"/>
      <c r="AB46" s="31"/>
    </row>
    <row r="47" spans="1:28" ht="15">
      <c r="A47" s="3">
        <v>45</v>
      </c>
      <c r="B47" s="4">
        <f>RANK(U47,U$3:U$47)</f>
        <v>35</v>
      </c>
      <c r="C47" s="34">
        <v>45</v>
      </c>
      <c r="D47" s="35" t="s">
        <v>36</v>
      </c>
      <c r="E47" s="36"/>
      <c r="F47" s="37"/>
      <c r="G47" s="37"/>
      <c r="H47" s="37"/>
      <c r="I47" s="38"/>
      <c r="J47" s="38"/>
      <c r="K47" s="38"/>
      <c r="L47" s="38"/>
      <c r="M47" s="37"/>
      <c r="N47" s="37"/>
      <c r="O47" s="37"/>
      <c r="P47" s="36"/>
      <c r="Q47" s="39">
        <f>SUM(E47:P47)+C47*0.00001</f>
        <v>0.00045000000000000004</v>
      </c>
      <c r="R47" s="23">
        <f>S47*0.00001+IF(COUNT(E47:P47)&gt;4,MAX(E47:P47)+LARGE(E47:P47,2)+LARGE(E47:P47,3)+LARGE(E47:P47,4)+LARGE(E47:P47,5))</f>
        <v>4.500000000000001E-09</v>
      </c>
      <c r="S47" s="40">
        <f>SUMIF(E47:P47,"&gt;0")+C47*0.00001</f>
        <v>0.00045000000000000004</v>
      </c>
      <c r="T47" s="25">
        <f>COUNT(E47:P47)</f>
        <v>0</v>
      </c>
      <c r="U47" s="25">
        <f>S47*0.00001+IF(T47&gt;3,MAX(E47:P47)+LARGE(E47:P47,2)+LARGE(E47:P47,3)+LARGE(E47:P47,4),IF(T47=0,-100,S47))</f>
        <v>-99.9999999955</v>
      </c>
      <c r="V47">
        <f>IF(COUNT(E47:P47)&gt;4,1000+R47,IF(S47&gt;0.5,S47,Q47))</f>
        <v>0.00045000000000000004</v>
      </c>
      <c r="X47" s="3"/>
      <c r="Y47" s="29"/>
      <c r="Z47" s="30"/>
      <c r="AA47" s="30"/>
      <c r="AB47" s="31"/>
    </row>
    <row r="48" spans="1:28" ht="15">
      <c r="A48" s="3"/>
      <c r="C48" s="41">
        <v>41</v>
      </c>
      <c r="D48" s="6" t="s">
        <v>37</v>
      </c>
      <c r="E48">
        <f aca="true" t="shared" si="5" ref="E48:P48">COUNT(E$3:E$47)</f>
        <v>18</v>
      </c>
      <c r="F48">
        <f t="shared" si="5"/>
        <v>16</v>
      </c>
      <c r="G48">
        <f t="shared" si="5"/>
        <v>12</v>
      </c>
      <c r="H48">
        <f t="shared" si="5"/>
        <v>13</v>
      </c>
      <c r="I48">
        <f t="shared" si="5"/>
        <v>14</v>
      </c>
      <c r="J48">
        <f t="shared" si="5"/>
        <v>11</v>
      </c>
      <c r="K48">
        <f t="shared" si="5"/>
        <v>17</v>
      </c>
      <c r="L48">
        <f t="shared" si="5"/>
        <v>13</v>
      </c>
      <c r="M48">
        <f t="shared" si="5"/>
        <v>16</v>
      </c>
      <c r="N48">
        <f t="shared" si="5"/>
        <v>12</v>
      </c>
      <c r="O48">
        <f t="shared" si="5"/>
        <v>0</v>
      </c>
      <c r="P48">
        <f t="shared" si="5"/>
        <v>0</v>
      </c>
      <c r="Q48" s="7"/>
      <c r="R48" s="7"/>
      <c r="S48" s="7"/>
      <c r="T48" s="7"/>
      <c r="U48" s="7"/>
      <c r="AA48" s="8"/>
      <c r="AB48" s="9"/>
    </row>
    <row r="49" spans="3:28" ht="15">
      <c r="C49" s="41">
        <v>42</v>
      </c>
      <c r="D49" s="6" t="s">
        <v>38</v>
      </c>
      <c r="E49">
        <f aca="true" t="shared" si="6" ref="E49:N49">SUM(E3:E47)</f>
        <v>120.01</v>
      </c>
      <c r="F49">
        <f t="shared" si="6"/>
        <v>0.010000000000005171</v>
      </c>
      <c r="G49">
        <f t="shared" si="6"/>
        <v>0</v>
      </c>
      <c r="H49">
        <f t="shared" si="6"/>
        <v>48</v>
      </c>
      <c r="I49">
        <f t="shared" si="6"/>
        <v>129</v>
      </c>
      <c r="J49">
        <f t="shared" si="6"/>
        <v>7</v>
      </c>
      <c r="K49">
        <f t="shared" si="6"/>
        <v>60</v>
      </c>
      <c r="L49">
        <f t="shared" si="6"/>
        <v>66</v>
      </c>
      <c r="M49">
        <f t="shared" si="6"/>
        <v>0</v>
      </c>
      <c r="N49">
        <f t="shared" si="6"/>
        <v>-8</v>
      </c>
      <c r="O49">
        <f>SUM(O3:O41)</f>
        <v>0</v>
      </c>
      <c r="P49">
        <f>SUM(P3:P41)</f>
        <v>0</v>
      </c>
      <c r="Q49" s="7"/>
      <c r="R49" s="7"/>
      <c r="S49" s="7"/>
      <c r="T49" s="7"/>
      <c r="U49" s="7"/>
      <c r="AA49" s="8"/>
      <c r="AB49" s="9"/>
    </row>
    <row r="50" spans="3:28" ht="15">
      <c r="C50" s="41"/>
      <c r="D50" s="6"/>
      <c r="Q50" s="7"/>
      <c r="R50" s="7"/>
      <c r="S50" s="7"/>
      <c r="T50" s="7"/>
      <c r="U50" s="7"/>
      <c r="AA50" s="8"/>
      <c r="AB50" s="9"/>
    </row>
    <row r="51" spans="4:28" ht="15">
      <c r="D51" s="6"/>
      <c r="Q51" s="7"/>
      <c r="R51" s="7"/>
      <c r="S51" s="7"/>
      <c r="T51" s="7"/>
      <c r="U51" s="7"/>
      <c r="AA51" s="8"/>
      <c r="AB51" s="9"/>
    </row>
    <row r="52" spans="4:28" ht="15">
      <c r="D52" s="6"/>
      <c r="Q52" s="7"/>
      <c r="R52" s="7"/>
      <c r="S52" s="7"/>
      <c r="T52" s="7"/>
      <c r="U52" s="7"/>
      <c r="AA52" s="8"/>
      <c r="AB52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Daddy</cp:lastModifiedBy>
  <dcterms:created xsi:type="dcterms:W3CDTF">1996-10-08T23:32:33Z</dcterms:created>
  <dcterms:modified xsi:type="dcterms:W3CDTF">2014-11-23T17:19:09Z</dcterms:modified>
  <cp:category/>
  <cp:version/>
  <cp:contentType/>
  <cp:contentStatus/>
</cp:coreProperties>
</file>